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hidePivotFieldList="1" defaultThemeVersion="166925"/>
  <mc:AlternateContent xmlns:mc="http://schemas.openxmlformats.org/markup-compatibility/2006">
    <mc:Choice Requires="x15">
      <x15ac:absPath xmlns:x15ac="http://schemas.microsoft.com/office/spreadsheetml/2010/11/ac" url="C:\Users\jgrillo\OneDrive - MINISTERIO DE MEDIO AMBIENTE Y RECURSOS NATURALES\Desktop\Matriz de Cumplimiento\"/>
    </mc:Choice>
  </mc:AlternateContent>
  <xr:revisionPtr revIDLastSave="0" documentId="8_{09A17093-313F-4801-9499-14FC0726EEFD}" xr6:coauthVersionLast="47" xr6:coauthVersionMax="47" xr10:uidLastSave="{00000000-0000-0000-0000-000000000000}"/>
  <bookViews>
    <workbookView xWindow="-110" yWindow="-110" windowWidth="19420" windowHeight="10300" xr2:uid="{00000000-000D-0000-FFFF-FFFF00000000}"/>
  </bookViews>
  <sheets>
    <sheet name="1. Instructivo" sheetId="4" r:id="rId1"/>
    <sheet name="2.RiesgosMitigacion" sheetId="3" r:id="rId2"/>
    <sheet name="Sheet1" sheetId="8" r:id="rId3"/>
    <sheet name="3. Ficha Cumplimiento" sheetId="1" r:id="rId4"/>
    <sheet name="Hoja1" sheetId="9" r:id="rId5"/>
    <sheet name="4. Resultados" sheetId="7" r:id="rId6"/>
    <sheet name="Calificaciones" sheetId="5" r:id="rId7"/>
    <sheet name="TablasReferencia" sheetId="2" r:id="rId8"/>
    <sheet name="Hoja2" sheetId="10" r:id="rId9"/>
    <sheet name="Hoja3" sheetId="11" r:id="rId10"/>
  </sheets>
  <definedNames>
    <definedName name="_xlnm._FilterDatabase" localSheetId="3" hidden="1">'3. Ficha Cumplimiento'!$B$2:$U$2</definedName>
    <definedName name="_ftn1" localSheetId="7">TablasReferencia!$E$43</definedName>
    <definedName name="_ftnref1" localSheetId="7">TablasReferencia!$F$35</definedName>
  </definedNames>
  <calcPr calcId="191028"/>
  <pivotCaches>
    <pivotCache cacheId="2"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1" l="1"/>
  <c r="D21" i="5"/>
  <c r="H21" i="5" s="1"/>
  <c r="E21" i="5"/>
  <c r="F21" i="5"/>
  <c r="G21" i="5"/>
  <c r="D22" i="5"/>
  <c r="E22" i="5"/>
  <c r="F22" i="5"/>
  <c r="H22" i="5" s="1"/>
  <c r="H36" i="7" s="1"/>
  <c r="G22" i="5"/>
  <c r="D23" i="5"/>
  <c r="H23" i="5" s="1"/>
  <c r="E23" i="5"/>
  <c r="F23" i="5"/>
  <c r="G23" i="5"/>
  <c r="D24" i="5"/>
  <c r="H24" i="5" s="1"/>
  <c r="E24" i="5"/>
  <c r="F24" i="5"/>
  <c r="G24" i="5"/>
  <c r="D25" i="5"/>
  <c r="H25" i="5" s="1"/>
  <c r="H39" i="7" s="1"/>
  <c r="E25" i="5"/>
  <c r="F25" i="5"/>
  <c r="G25" i="5"/>
  <c r="D26" i="5"/>
  <c r="H26" i="5" s="1"/>
  <c r="E26" i="5"/>
  <c r="F26" i="5"/>
  <c r="G26" i="5"/>
  <c r="D27" i="5"/>
  <c r="E27" i="5"/>
  <c r="H27" i="5" s="1"/>
  <c r="H41" i="7" s="1"/>
  <c r="F27" i="5"/>
  <c r="G27" i="5"/>
  <c r="D28" i="5"/>
  <c r="E28" i="5"/>
  <c r="H28" i="5" s="1"/>
  <c r="H42" i="7" s="1"/>
  <c r="F28" i="5"/>
  <c r="G28" i="5"/>
  <c r="D79" i="5"/>
  <c r="H79" i="5" s="1"/>
  <c r="E79" i="5"/>
  <c r="F79" i="5"/>
  <c r="G79" i="5"/>
  <c r="D80" i="5"/>
  <c r="H80" i="5" s="1"/>
  <c r="E80" i="5"/>
  <c r="F80" i="5"/>
  <c r="G80" i="5"/>
  <c r="D81" i="5"/>
  <c r="H81" i="5" s="1"/>
  <c r="E81" i="5"/>
  <c r="F81" i="5"/>
  <c r="G81" i="5"/>
  <c r="D82" i="5"/>
  <c r="H82" i="5" s="1"/>
  <c r="E82" i="5"/>
  <c r="F82" i="5"/>
  <c r="G82" i="5"/>
  <c r="D83" i="5"/>
  <c r="E83" i="5"/>
  <c r="H83" i="5" s="1"/>
  <c r="F83" i="5"/>
  <c r="G83" i="5"/>
  <c r="D84" i="5"/>
  <c r="E84" i="5"/>
  <c r="H84" i="5" s="1"/>
  <c r="F84" i="5"/>
  <c r="G84" i="5"/>
  <c r="D85" i="5"/>
  <c r="E85" i="5"/>
  <c r="F85" i="5"/>
  <c r="G85" i="5"/>
  <c r="H85" i="5"/>
  <c r="D86" i="5"/>
  <c r="E86" i="5"/>
  <c r="F86" i="5"/>
  <c r="H86" i="5" s="1"/>
  <c r="G86" i="5"/>
  <c r="M42" i="1"/>
  <c r="M19" i="1"/>
  <c r="M68" i="1"/>
  <c r="M87" i="1"/>
  <c r="D102" i="5"/>
  <c r="H102" i="5" s="1"/>
  <c r="E102" i="5"/>
  <c r="F102" i="5"/>
  <c r="G102" i="5"/>
  <c r="D44" i="5"/>
  <c r="D58" i="7"/>
  <c r="E44" i="5"/>
  <c r="E58" i="7" s="1"/>
  <c r="F44" i="5"/>
  <c r="F58" i="7" s="1"/>
  <c r="G44" i="5"/>
  <c r="G58" i="7"/>
  <c r="L7" i="5"/>
  <c r="J24" i="7"/>
  <c r="L6" i="5"/>
  <c r="J23" i="7"/>
  <c r="L5" i="5"/>
  <c r="J22" i="7"/>
  <c r="L4" i="5"/>
  <c r="J21" i="7"/>
  <c r="L3" i="5"/>
  <c r="J20" i="7"/>
  <c r="M96" i="5"/>
  <c r="N96" i="5"/>
  <c r="O96" i="5"/>
  <c r="P96" i="5"/>
  <c r="M97" i="5"/>
  <c r="N97" i="5"/>
  <c r="O97" i="5"/>
  <c r="P97" i="5"/>
  <c r="M98" i="5"/>
  <c r="N98" i="5"/>
  <c r="O98" i="5"/>
  <c r="P98" i="5"/>
  <c r="M99" i="5"/>
  <c r="N99" i="5"/>
  <c r="O99" i="5"/>
  <c r="P99" i="5"/>
  <c r="M100" i="5"/>
  <c r="N100" i="5"/>
  <c r="O100" i="5"/>
  <c r="P100" i="5"/>
  <c r="P95" i="5"/>
  <c r="O95" i="5"/>
  <c r="N95" i="5"/>
  <c r="M95" i="5"/>
  <c r="M87" i="5"/>
  <c r="N87" i="5"/>
  <c r="O87" i="5"/>
  <c r="P87" i="5"/>
  <c r="M88" i="5"/>
  <c r="N88" i="5"/>
  <c r="O88" i="5"/>
  <c r="P88" i="5"/>
  <c r="M89" i="5"/>
  <c r="N89" i="5"/>
  <c r="O89" i="5"/>
  <c r="P89" i="5"/>
  <c r="M90" i="5"/>
  <c r="N90" i="5"/>
  <c r="O90" i="5"/>
  <c r="P90" i="5"/>
  <c r="M91" i="5"/>
  <c r="N91" i="5"/>
  <c r="O91" i="5"/>
  <c r="P91" i="5"/>
  <c r="M92" i="5"/>
  <c r="N92" i="5"/>
  <c r="O92" i="5"/>
  <c r="P92" i="5"/>
  <c r="M93" i="5"/>
  <c r="N93" i="5"/>
  <c r="O93" i="5"/>
  <c r="P93" i="5"/>
  <c r="M94" i="5"/>
  <c r="N94" i="5"/>
  <c r="O94" i="5"/>
  <c r="P94" i="5"/>
  <c r="P86" i="5"/>
  <c r="O86" i="5"/>
  <c r="N86" i="5"/>
  <c r="M86" i="5"/>
  <c r="M84" i="5"/>
  <c r="N84" i="5"/>
  <c r="O84" i="5"/>
  <c r="P84" i="5"/>
  <c r="M85" i="5"/>
  <c r="N85" i="5"/>
  <c r="O85" i="5"/>
  <c r="P85" i="5"/>
  <c r="P83" i="5"/>
  <c r="O83" i="5"/>
  <c r="N83" i="5"/>
  <c r="M83" i="5"/>
  <c r="M77" i="5"/>
  <c r="N77" i="5"/>
  <c r="O77" i="5"/>
  <c r="P77" i="5"/>
  <c r="M78" i="5"/>
  <c r="N78" i="5"/>
  <c r="O78" i="5"/>
  <c r="P78" i="5"/>
  <c r="M79" i="5"/>
  <c r="N79" i="5"/>
  <c r="O79" i="5"/>
  <c r="P79" i="5"/>
  <c r="M80" i="5"/>
  <c r="N80" i="5"/>
  <c r="O80" i="5"/>
  <c r="P80" i="5"/>
  <c r="M81" i="5"/>
  <c r="N81" i="5"/>
  <c r="O81" i="5"/>
  <c r="P81" i="5"/>
  <c r="M82" i="5"/>
  <c r="N82" i="5"/>
  <c r="O82" i="5"/>
  <c r="P82" i="5"/>
  <c r="P76" i="5"/>
  <c r="O76" i="5"/>
  <c r="N76" i="5"/>
  <c r="M76" i="5"/>
  <c r="M72" i="5"/>
  <c r="N72" i="5"/>
  <c r="O72" i="5"/>
  <c r="P72" i="5"/>
  <c r="M73" i="5"/>
  <c r="N73" i="5"/>
  <c r="O73" i="5"/>
  <c r="P73" i="5"/>
  <c r="M74" i="5"/>
  <c r="N74" i="5"/>
  <c r="O74" i="5"/>
  <c r="P74" i="5"/>
  <c r="M75" i="5"/>
  <c r="N75" i="5"/>
  <c r="O75" i="5"/>
  <c r="P75" i="5"/>
  <c r="P71" i="5"/>
  <c r="O71" i="5"/>
  <c r="N71" i="5"/>
  <c r="M71" i="5"/>
  <c r="C4" i="7"/>
  <c r="C5" i="7"/>
  <c r="C6" i="7"/>
  <c r="C7" i="7"/>
  <c r="C8" i="7"/>
  <c r="C9" i="7"/>
  <c r="C10" i="7"/>
  <c r="C11" i="7"/>
  <c r="C12" i="7"/>
  <c r="C3" i="7"/>
  <c r="C8" i="5"/>
  <c r="C7" i="5"/>
  <c r="C6" i="5"/>
  <c r="C5" i="5"/>
  <c r="C4" i="5"/>
  <c r="C3" i="5"/>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6" i="1"/>
  <c r="M85" i="1"/>
  <c r="M84" i="1"/>
  <c r="M83" i="1"/>
  <c r="M82" i="1"/>
  <c r="M81" i="1"/>
  <c r="M80" i="1"/>
  <c r="M79" i="1"/>
  <c r="M78" i="1"/>
  <c r="M77" i="1"/>
  <c r="M76" i="1"/>
  <c r="M75" i="1"/>
  <c r="M74" i="1"/>
  <c r="M73" i="1"/>
  <c r="M72" i="1"/>
  <c r="M71" i="1"/>
  <c r="M70" i="1"/>
  <c r="M69" i="1"/>
  <c r="M67" i="1"/>
  <c r="M66" i="1"/>
  <c r="M65" i="1"/>
  <c r="M64" i="1"/>
  <c r="M63" i="1"/>
  <c r="M62" i="1"/>
  <c r="M61" i="1"/>
  <c r="M60" i="1"/>
  <c r="M59" i="1"/>
  <c r="M58" i="1"/>
  <c r="M57" i="1"/>
  <c r="M56" i="1"/>
  <c r="M55" i="1"/>
  <c r="M54" i="1"/>
  <c r="M53" i="1"/>
  <c r="M52" i="1"/>
  <c r="M51" i="1"/>
  <c r="M50" i="1"/>
  <c r="M49" i="1"/>
  <c r="M48" i="1"/>
  <c r="M47" i="1"/>
  <c r="M46" i="1"/>
  <c r="M45" i="1"/>
  <c r="M44" i="1"/>
  <c r="M43" i="1"/>
  <c r="M41" i="1"/>
  <c r="M40" i="1"/>
  <c r="M39" i="1"/>
  <c r="M38" i="1"/>
  <c r="M37" i="1"/>
  <c r="M36" i="1"/>
  <c r="M35" i="1"/>
  <c r="M34" i="1"/>
  <c r="M33" i="1"/>
  <c r="M32" i="1"/>
  <c r="M31" i="1"/>
  <c r="M30" i="1"/>
  <c r="M29" i="1"/>
  <c r="M28" i="1"/>
  <c r="M27" i="1"/>
  <c r="M26" i="1"/>
  <c r="M25" i="1"/>
  <c r="M24" i="1"/>
  <c r="M23" i="1"/>
  <c r="M22" i="1"/>
  <c r="M21" i="1"/>
  <c r="M20" i="1"/>
  <c r="D101" i="5"/>
  <c r="H101" i="5" s="1"/>
  <c r="E101" i="5"/>
  <c r="F101" i="5"/>
  <c r="G101" i="5"/>
  <c r="G43" i="5"/>
  <c r="G57" i="7" s="1"/>
  <c r="F43" i="5"/>
  <c r="F57" i="7" s="1"/>
  <c r="E43" i="5"/>
  <c r="D43" i="5"/>
  <c r="D57" i="7" s="1"/>
  <c r="E57" i="7"/>
  <c r="Q81" i="5"/>
  <c r="Q96" i="5"/>
  <c r="Q89" i="5"/>
  <c r="Q87" i="5"/>
  <c r="Q88" i="5"/>
  <c r="Q97" i="5"/>
  <c r="Q99" i="5"/>
  <c r="Q90" i="5"/>
  <c r="Q72" i="5"/>
  <c r="Q98" i="5"/>
  <c r="Q73" i="5"/>
  <c r="Q77" i="5"/>
  <c r="Q91" i="5"/>
  <c r="Q80" i="5"/>
  <c r="Q94" i="5"/>
  <c r="Q75" i="5"/>
  <c r="Q79" i="5"/>
  <c r="Q85" i="5"/>
  <c r="Q93" i="5"/>
  <c r="Q82" i="5"/>
  <c r="Q74" i="5"/>
  <c r="Q78" i="5"/>
  <c r="Q84" i="5"/>
  <c r="Q92" i="5"/>
  <c r="Q100" i="5"/>
  <c r="Q95" i="5"/>
  <c r="Q86" i="5"/>
  <c r="Q83" i="5"/>
  <c r="Q76" i="5"/>
  <c r="Q71" i="5"/>
  <c r="R71" i="5"/>
  <c r="M3" i="5"/>
  <c r="R76" i="5"/>
  <c r="M4" i="5"/>
  <c r="R83" i="5"/>
  <c r="M5" i="5"/>
  <c r="R86" i="5"/>
  <c r="M6" i="5"/>
  <c r="R95" i="5"/>
  <c r="M7" i="5"/>
  <c r="D111" i="5"/>
  <c r="E111" i="5"/>
  <c r="F111" i="5"/>
  <c r="G111" i="5"/>
  <c r="D112" i="5"/>
  <c r="E112" i="5"/>
  <c r="F112" i="5"/>
  <c r="G112" i="5"/>
  <c r="D113" i="5"/>
  <c r="E113" i="5"/>
  <c r="F113" i="5"/>
  <c r="G113" i="5"/>
  <c r="D114" i="5"/>
  <c r="E114" i="5"/>
  <c r="F114" i="5"/>
  <c r="G114" i="5"/>
  <c r="D115" i="5"/>
  <c r="E115" i="5"/>
  <c r="F115" i="5"/>
  <c r="G115" i="5"/>
  <c r="D116" i="5"/>
  <c r="E116" i="5"/>
  <c r="F116" i="5"/>
  <c r="G116" i="5"/>
  <c r="H116" i="5" s="1"/>
  <c r="G110" i="5"/>
  <c r="F110" i="5"/>
  <c r="E110" i="5"/>
  <c r="D110" i="5"/>
  <c r="D104" i="5"/>
  <c r="E104" i="5"/>
  <c r="F104" i="5"/>
  <c r="G104" i="5"/>
  <c r="H104" i="5" s="1"/>
  <c r="D105" i="5"/>
  <c r="E105" i="5"/>
  <c r="F105" i="5"/>
  <c r="G105" i="5"/>
  <c r="D106" i="5"/>
  <c r="E106" i="5"/>
  <c r="F106" i="5"/>
  <c r="G106" i="5"/>
  <c r="D107" i="5"/>
  <c r="E107" i="5"/>
  <c r="F107" i="5"/>
  <c r="G107" i="5"/>
  <c r="D108" i="5"/>
  <c r="E108" i="5"/>
  <c r="F108" i="5"/>
  <c r="G108" i="5"/>
  <c r="D109" i="5"/>
  <c r="E109" i="5"/>
  <c r="F109" i="5"/>
  <c r="G109" i="5"/>
  <c r="G103" i="5"/>
  <c r="F103" i="5"/>
  <c r="E103" i="5"/>
  <c r="D103" i="5"/>
  <c r="D94" i="5"/>
  <c r="E94" i="5"/>
  <c r="F94" i="5"/>
  <c r="G94" i="5"/>
  <c r="D95" i="5"/>
  <c r="E95" i="5"/>
  <c r="F95" i="5"/>
  <c r="G95" i="5"/>
  <c r="H95" i="5" s="1"/>
  <c r="D96" i="5"/>
  <c r="E96" i="5"/>
  <c r="F96" i="5"/>
  <c r="G96" i="5"/>
  <c r="D97" i="5"/>
  <c r="E97" i="5"/>
  <c r="F97" i="5"/>
  <c r="G97" i="5"/>
  <c r="H97" i="5" s="1"/>
  <c r="D98" i="5"/>
  <c r="E98" i="5"/>
  <c r="F98" i="5"/>
  <c r="G98" i="5"/>
  <c r="D99" i="5"/>
  <c r="E99" i="5"/>
  <c r="F99" i="5"/>
  <c r="G99" i="5"/>
  <c r="H99" i="5" s="1"/>
  <c r="D100" i="5"/>
  <c r="E100" i="5"/>
  <c r="F100" i="5"/>
  <c r="G100" i="5"/>
  <c r="G93" i="5"/>
  <c r="F93" i="5"/>
  <c r="E93" i="5"/>
  <c r="D93" i="5"/>
  <c r="H93" i="5" s="1"/>
  <c r="I93" i="5" s="1"/>
  <c r="D6" i="5" s="1"/>
  <c r="D88" i="5"/>
  <c r="E88" i="5"/>
  <c r="F88" i="5"/>
  <c r="G88" i="5"/>
  <c r="D89" i="5"/>
  <c r="E89" i="5"/>
  <c r="F89" i="5"/>
  <c r="G89" i="5"/>
  <c r="H89" i="5" s="1"/>
  <c r="D90" i="5"/>
  <c r="E90" i="5"/>
  <c r="F90" i="5"/>
  <c r="G90" i="5"/>
  <c r="D91" i="5"/>
  <c r="E91" i="5"/>
  <c r="F91" i="5"/>
  <c r="G91" i="5"/>
  <c r="H91" i="5" s="1"/>
  <c r="D92" i="5"/>
  <c r="E92" i="5"/>
  <c r="F92" i="5"/>
  <c r="G92" i="5"/>
  <c r="G87" i="5"/>
  <c r="F87" i="5"/>
  <c r="E87" i="5"/>
  <c r="D87" i="5"/>
  <c r="H87" i="5" s="1"/>
  <c r="I87" i="5" s="1"/>
  <c r="D5" i="5" s="1"/>
  <c r="D72" i="5"/>
  <c r="E72" i="5"/>
  <c r="F72" i="5"/>
  <c r="G72" i="5"/>
  <c r="D73" i="5"/>
  <c r="E73" i="5"/>
  <c r="F73" i="5"/>
  <c r="G73" i="5"/>
  <c r="H73" i="5" s="1"/>
  <c r="D74" i="5"/>
  <c r="E74" i="5"/>
  <c r="F74" i="5"/>
  <c r="G74" i="5"/>
  <c r="D75" i="5"/>
  <c r="E75" i="5"/>
  <c r="F75" i="5"/>
  <c r="G75" i="5"/>
  <c r="H75" i="5" s="1"/>
  <c r="D76" i="5"/>
  <c r="E76" i="5"/>
  <c r="F76" i="5"/>
  <c r="G76" i="5"/>
  <c r="D77" i="5"/>
  <c r="E77" i="5"/>
  <c r="F77" i="5"/>
  <c r="G77" i="5"/>
  <c r="H77" i="5" s="1"/>
  <c r="D78" i="5"/>
  <c r="E78" i="5"/>
  <c r="F78" i="5"/>
  <c r="G78" i="5"/>
  <c r="D71" i="5"/>
  <c r="E71" i="5"/>
  <c r="F71" i="5"/>
  <c r="G71" i="5"/>
  <c r="H71" i="5" s="1"/>
  <c r="D53" i="5"/>
  <c r="D67" i="7"/>
  <c r="E53" i="5"/>
  <c r="E67" i="7" s="1"/>
  <c r="F53" i="5"/>
  <c r="F67" i="7" s="1"/>
  <c r="G53" i="5"/>
  <c r="D54" i="5"/>
  <c r="D68" i="7" s="1"/>
  <c r="E54" i="5"/>
  <c r="E68" i="7"/>
  <c r="F54" i="5"/>
  <c r="F68" i="7"/>
  <c r="G54" i="5"/>
  <c r="G68" i="7" s="1"/>
  <c r="D55" i="5"/>
  <c r="H55" i="5" s="1"/>
  <c r="H69" i="7" s="1"/>
  <c r="E55" i="5"/>
  <c r="E69" i="7"/>
  <c r="F55" i="5"/>
  <c r="F69" i="7"/>
  <c r="G55" i="5"/>
  <c r="G69" i="7" s="1"/>
  <c r="D56" i="5"/>
  <c r="H56" i="5" s="1"/>
  <c r="H70" i="7" s="1"/>
  <c r="E56" i="5"/>
  <c r="E70" i="7" s="1"/>
  <c r="F56" i="5"/>
  <c r="F70" i="7"/>
  <c r="G56" i="5"/>
  <c r="G70" i="7" s="1"/>
  <c r="D57" i="5"/>
  <c r="H57" i="5" s="1"/>
  <c r="H71" i="7" s="1"/>
  <c r="E57" i="5"/>
  <c r="E71" i="7" s="1"/>
  <c r="F57" i="5"/>
  <c r="F71" i="7" s="1"/>
  <c r="G57" i="5"/>
  <c r="D58" i="5"/>
  <c r="D72" i="7"/>
  <c r="E58" i="5"/>
  <c r="E72" i="7"/>
  <c r="F58" i="5"/>
  <c r="F72" i="7"/>
  <c r="G58" i="5"/>
  <c r="G72" i="7"/>
  <c r="G52" i="5"/>
  <c r="G66" i="7"/>
  <c r="F52" i="5"/>
  <c r="F66" i="7"/>
  <c r="E52" i="5"/>
  <c r="E66" i="7" s="1"/>
  <c r="D52" i="5"/>
  <c r="D66" i="7" s="1"/>
  <c r="D46" i="5"/>
  <c r="D60" i="7"/>
  <c r="E46" i="5"/>
  <c r="E60" i="7"/>
  <c r="F46" i="5"/>
  <c r="F60" i="7" s="1"/>
  <c r="G46" i="5"/>
  <c r="G60" i="7" s="1"/>
  <c r="D47" i="5"/>
  <c r="D61" i="7"/>
  <c r="E47" i="5"/>
  <c r="E61" i="7"/>
  <c r="F47" i="5"/>
  <c r="F61" i="7" s="1"/>
  <c r="G47" i="5"/>
  <c r="D48" i="5"/>
  <c r="D62" i="7" s="1"/>
  <c r="E48" i="5"/>
  <c r="H48" i="5" s="1"/>
  <c r="F48" i="5"/>
  <c r="F62" i="7"/>
  <c r="G48" i="5"/>
  <c r="G62" i="7"/>
  <c r="D49" i="5"/>
  <c r="D63" i="7" s="1"/>
  <c r="E49" i="5"/>
  <c r="H49" i="5" s="1"/>
  <c r="H63" i="7" s="1"/>
  <c r="F49" i="5"/>
  <c r="F63" i="7"/>
  <c r="G49" i="5"/>
  <c r="G63" i="7"/>
  <c r="D50" i="5"/>
  <c r="D64" i="7" s="1"/>
  <c r="E50" i="5"/>
  <c r="H50" i="5" s="1"/>
  <c r="H64" i="7" s="1"/>
  <c r="F50" i="5"/>
  <c r="F64" i="7" s="1"/>
  <c r="G50" i="5"/>
  <c r="G64" i="7"/>
  <c r="D51" i="5"/>
  <c r="D65" i="7" s="1"/>
  <c r="E51" i="5"/>
  <c r="E65" i="7" s="1"/>
  <c r="F51" i="5"/>
  <c r="F65" i="7" s="1"/>
  <c r="G51" i="5"/>
  <c r="G45" i="5"/>
  <c r="G59" i="7" s="1"/>
  <c r="F45" i="5"/>
  <c r="F59" i="7"/>
  <c r="E45" i="5"/>
  <c r="E59" i="7"/>
  <c r="D45" i="5"/>
  <c r="D59" i="7"/>
  <c r="D36" i="5"/>
  <c r="D50" i="7" s="1"/>
  <c r="E36" i="5"/>
  <c r="E50" i="7"/>
  <c r="F36" i="5"/>
  <c r="F50" i="7"/>
  <c r="G36" i="5"/>
  <c r="G50" i="7" s="1"/>
  <c r="D37" i="5"/>
  <c r="D51" i="7" s="1"/>
  <c r="E37" i="5"/>
  <c r="E51" i="7"/>
  <c r="F37" i="5"/>
  <c r="F51" i="7"/>
  <c r="G37" i="5"/>
  <c r="G51" i="7" s="1"/>
  <c r="D38" i="5"/>
  <c r="D52" i="7" s="1"/>
  <c r="E38" i="5"/>
  <c r="E52" i="7"/>
  <c r="F38" i="5"/>
  <c r="G38" i="5"/>
  <c r="G52" i="7"/>
  <c r="D39" i="5"/>
  <c r="D53" i="7"/>
  <c r="E39" i="5"/>
  <c r="E53" i="7" s="1"/>
  <c r="F39" i="5"/>
  <c r="H39" i="5" s="1"/>
  <c r="H53" i="7" s="1"/>
  <c r="G39" i="5"/>
  <c r="G53" i="7" s="1"/>
  <c r="D40" i="5"/>
  <c r="D54" i="7"/>
  <c r="E40" i="5"/>
  <c r="E54" i="7" s="1"/>
  <c r="F40" i="5"/>
  <c r="H40" i="5" s="1"/>
  <c r="H54" i="7" s="1"/>
  <c r="G40" i="5"/>
  <c r="G54" i="7" s="1"/>
  <c r="D41" i="5"/>
  <c r="D55" i="7"/>
  <c r="E41" i="5"/>
  <c r="E55" i="7" s="1"/>
  <c r="F41" i="5"/>
  <c r="H41" i="5" s="1"/>
  <c r="H55" i="7" s="1"/>
  <c r="G41" i="5"/>
  <c r="G55" i="7" s="1"/>
  <c r="D42" i="5"/>
  <c r="D56" i="7"/>
  <c r="E42" i="5"/>
  <c r="E56" i="7" s="1"/>
  <c r="F42" i="5"/>
  <c r="F56" i="7" s="1"/>
  <c r="G42" i="5"/>
  <c r="G35" i="5"/>
  <c r="G49" i="7"/>
  <c r="F35" i="5"/>
  <c r="F49" i="7" s="1"/>
  <c r="E35" i="5"/>
  <c r="E49" i="7"/>
  <c r="D35" i="5"/>
  <c r="D49" i="7"/>
  <c r="D30" i="5"/>
  <c r="D44" i="7"/>
  <c r="E30" i="5"/>
  <c r="E44" i="7" s="1"/>
  <c r="F30" i="5"/>
  <c r="F44" i="7"/>
  <c r="G30" i="5"/>
  <c r="G44" i="7"/>
  <c r="D31" i="5"/>
  <c r="D45" i="7"/>
  <c r="E31" i="5"/>
  <c r="E45" i="7" s="1"/>
  <c r="F31" i="5"/>
  <c r="F45" i="7"/>
  <c r="G31" i="5"/>
  <c r="G45" i="7"/>
  <c r="D32" i="5"/>
  <c r="D46" i="7" s="1"/>
  <c r="E32" i="5"/>
  <c r="E46" i="7" s="1"/>
  <c r="F32" i="5"/>
  <c r="F46" i="7"/>
  <c r="G32" i="5"/>
  <c r="D33" i="5"/>
  <c r="D47" i="7" s="1"/>
  <c r="E33" i="5"/>
  <c r="E47" i="7"/>
  <c r="F33" i="5"/>
  <c r="F47" i="7" s="1"/>
  <c r="G33" i="5"/>
  <c r="H33" i="5" s="1"/>
  <c r="H47" i="7" s="1"/>
  <c r="D34" i="5"/>
  <c r="D48" i="7" s="1"/>
  <c r="E34" i="5"/>
  <c r="E48" i="7"/>
  <c r="F34" i="5"/>
  <c r="F48" i="7" s="1"/>
  <c r="G34" i="5"/>
  <c r="H34" i="5" s="1"/>
  <c r="H48" i="7" s="1"/>
  <c r="G29" i="5"/>
  <c r="G43" i="7" s="1"/>
  <c r="F29" i="5"/>
  <c r="F43" i="7"/>
  <c r="E29" i="5"/>
  <c r="E43" i="7" s="1"/>
  <c r="D29" i="5"/>
  <c r="H29" i="5" s="1"/>
  <c r="D36" i="7"/>
  <c r="E36" i="7"/>
  <c r="F36" i="7"/>
  <c r="D37" i="7"/>
  <c r="E37" i="7"/>
  <c r="F37" i="7"/>
  <c r="D38" i="7"/>
  <c r="E38" i="7"/>
  <c r="F38" i="7"/>
  <c r="G38" i="7"/>
  <c r="D39" i="7"/>
  <c r="E39" i="7"/>
  <c r="F39" i="7"/>
  <c r="D40" i="7"/>
  <c r="E40" i="7"/>
  <c r="F40" i="7"/>
  <c r="D41" i="7"/>
  <c r="E41" i="7"/>
  <c r="F41" i="7"/>
  <c r="D42" i="7"/>
  <c r="E42" i="7"/>
  <c r="F42" i="7"/>
  <c r="G42" i="7"/>
  <c r="G35" i="7"/>
  <c r="F35" i="7"/>
  <c r="E35" i="7"/>
  <c r="D14" i="5"/>
  <c r="D28" i="7"/>
  <c r="E14" i="5"/>
  <c r="E28" i="7" s="1"/>
  <c r="F14" i="5"/>
  <c r="H14" i="5" s="1"/>
  <c r="H28" i="7" s="1"/>
  <c r="G14" i="5"/>
  <c r="G28" i="7" s="1"/>
  <c r="D15" i="5"/>
  <c r="D29" i="7" s="1"/>
  <c r="E15" i="5"/>
  <c r="E29" i="7" s="1"/>
  <c r="F15" i="5"/>
  <c r="F29" i="7" s="1"/>
  <c r="G15" i="5"/>
  <c r="G29" i="7" s="1"/>
  <c r="D16" i="5"/>
  <c r="D30" i="7" s="1"/>
  <c r="E16" i="5"/>
  <c r="H16" i="5" s="1"/>
  <c r="H30" i="7" s="1"/>
  <c r="F16" i="5"/>
  <c r="F30" i="7" s="1"/>
  <c r="G16" i="5"/>
  <c r="G30" i="7" s="1"/>
  <c r="D17" i="5"/>
  <c r="D31" i="7"/>
  <c r="E17" i="5"/>
  <c r="E31" i="7"/>
  <c r="F17" i="5"/>
  <c r="F31" i="7"/>
  <c r="G17" i="5"/>
  <c r="G31" i="7"/>
  <c r="D18" i="5"/>
  <c r="D32" i="7"/>
  <c r="E18" i="5"/>
  <c r="E32" i="7" s="1"/>
  <c r="F18" i="5"/>
  <c r="F32" i="7"/>
  <c r="G18" i="5"/>
  <c r="G32" i="7"/>
  <c r="D19" i="5"/>
  <c r="D33" i="7"/>
  <c r="E19" i="5"/>
  <c r="E33" i="7" s="1"/>
  <c r="F19" i="5"/>
  <c r="F33" i="7"/>
  <c r="G19" i="5"/>
  <c r="G33" i="7"/>
  <c r="D20" i="5"/>
  <c r="D34" i="7"/>
  <c r="E20" i="5"/>
  <c r="E34" i="7" s="1"/>
  <c r="F20" i="5"/>
  <c r="F34" i="7"/>
  <c r="G20" i="5"/>
  <c r="G13" i="5"/>
  <c r="G27" i="7" s="1"/>
  <c r="F13" i="5"/>
  <c r="F27" i="7" s="1"/>
  <c r="E13" i="5"/>
  <c r="H13" i="5" s="1"/>
  <c r="D13" i="5"/>
  <c r="D27" i="7"/>
  <c r="M38" i="5"/>
  <c r="D109" i="7"/>
  <c r="N38" i="5"/>
  <c r="E109" i="7"/>
  <c r="O38" i="5"/>
  <c r="F109" i="7"/>
  <c r="P38" i="5"/>
  <c r="G109" i="7"/>
  <c r="M39" i="5"/>
  <c r="D110" i="7"/>
  <c r="N39" i="5"/>
  <c r="E110" i="7"/>
  <c r="O39" i="5"/>
  <c r="F110" i="7"/>
  <c r="P39" i="5"/>
  <c r="G110" i="7"/>
  <c r="M40" i="5"/>
  <c r="D111" i="7"/>
  <c r="N40" i="5"/>
  <c r="E111" i="7"/>
  <c r="O40" i="5"/>
  <c r="F111" i="7"/>
  <c r="P40" i="5"/>
  <c r="G111" i="7"/>
  <c r="M41" i="5"/>
  <c r="D112" i="7"/>
  <c r="N41" i="5"/>
  <c r="E112" i="7"/>
  <c r="O41" i="5"/>
  <c r="F112" i="7"/>
  <c r="P41" i="5"/>
  <c r="G112" i="7"/>
  <c r="M42" i="5"/>
  <c r="D113" i="7"/>
  <c r="N42" i="5"/>
  <c r="E113" i="7"/>
  <c r="O42" i="5"/>
  <c r="F113" i="7"/>
  <c r="P42" i="5"/>
  <c r="G113" i="7"/>
  <c r="P37" i="5"/>
  <c r="O37" i="5"/>
  <c r="N37" i="5"/>
  <c r="M37" i="5"/>
  <c r="M29" i="5"/>
  <c r="D100" i="7"/>
  <c r="N29" i="5"/>
  <c r="E100" i="7"/>
  <c r="O29" i="5"/>
  <c r="F100" i="7"/>
  <c r="P29" i="5"/>
  <c r="G100" i="7"/>
  <c r="M30" i="5"/>
  <c r="D101" i="7"/>
  <c r="N30" i="5"/>
  <c r="E101" i="7"/>
  <c r="O30" i="5"/>
  <c r="F101" i="7"/>
  <c r="P30" i="5"/>
  <c r="G101" i="7"/>
  <c r="M31" i="5"/>
  <c r="D102" i="7"/>
  <c r="N31" i="5"/>
  <c r="E102" i="7"/>
  <c r="O31" i="5"/>
  <c r="F102" i="7"/>
  <c r="P31" i="5"/>
  <c r="G102" i="7"/>
  <c r="M32" i="5"/>
  <c r="D103" i="7"/>
  <c r="N32" i="5"/>
  <c r="E103" i="7"/>
  <c r="O32" i="5"/>
  <c r="F103" i="7"/>
  <c r="P32" i="5"/>
  <c r="G103" i="7"/>
  <c r="M33" i="5"/>
  <c r="D104" i="7"/>
  <c r="N33" i="5"/>
  <c r="E104" i="7"/>
  <c r="O33" i="5"/>
  <c r="F104" i="7"/>
  <c r="P33" i="5"/>
  <c r="G104" i="7"/>
  <c r="M34" i="5"/>
  <c r="D105" i="7"/>
  <c r="N34" i="5"/>
  <c r="E105" i="7"/>
  <c r="O34" i="5"/>
  <c r="F105" i="7"/>
  <c r="P34" i="5"/>
  <c r="G105" i="7"/>
  <c r="M35" i="5"/>
  <c r="D106" i="7"/>
  <c r="N35" i="5"/>
  <c r="E106" i="7"/>
  <c r="O35" i="5"/>
  <c r="F106" i="7"/>
  <c r="P35" i="5"/>
  <c r="G106" i="7"/>
  <c r="M36" i="5"/>
  <c r="D107" i="7"/>
  <c r="N36" i="5"/>
  <c r="E107" i="7"/>
  <c r="O36" i="5"/>
  <c r="F107" i="7"/>
  <c r="P36" i="5"/>
  <c r="G107" i="7"/>
  <c r="P28" i="5"/>
  <c r="O28" i="5"/>
  <c r="N28" i="5"/>
  <c r="M28" i="5"/>
  <c r="M26" i="5"/>
  <c r="D97" i="7"/>
  <c r="N26" i="5"/>
  <c r="E97" i="7"/>
  <c r="O26" i="5"/>
  <c r="F97" i="7"/>
  <c r="P26" i="5"/>
  <c r="G97" i="7"/>
  <c r="M27" i="5"/>
  <c r="D98" i="7"/>
  <c r="N27" i="5"/>
  <c r="E98" i="7"/>
  <c r="O27" i="5"/>
  <c r="F98" i="7"/>
  <c r="P27" i="5"/>
  <c r="G98" i="7"/>
  <c r="P25" i="5"/>
  <c r="O25" i="5"/>
  <c r="N25" i="5"/>
  <c r="M25" i="5"/>
  <c r="M19" i="5"/>
  <c r="D90" i="7"/>
  <c r="N19" i="5"/>
  <c r="E90" i="7"/>
  <c r="O19" i="5"/>
  <c r="F90" i="7"/>
  <c r="P19" i="5"/>
  <c r="G90" i="7"/>
  <c r="M20" i="5"/>
  <c r="D91" i="7"/>
  <c r="N20" i="5"/>
  <c r="E91" i="7"/>
  <c r="O20" i="5"/>
  <c r="F91" i="7"/>
  <c r="P20" i="5"/>
  <c r="G91" i="7"/>
  <c r="M21" i="5"/>
  <c r="D92" i="7"/>
  <c r="N21" i="5"/>
  <c r="E92" i="7"/>
  <c r="O21" i="5"/>
  <c r="F92" i="7"/>
  <c r="P21" i="5"/>
  <c r="G92" i="7"/>
  <c r="M22" i="5"/>
  <c r="D93" i="7"/>
  <c r="N22" i="5"/>
  <c r="E93" i="7"/>
  <c r="O22" i="5"/>
  <c r="F93" i="7"/>
  <c r="P22" i="5"/>
  <c r="G93" i="7"/>
  <c r="M23" i="5"/>
  <c r="D94" i="7"/>
  <c r="N23" i="5"/>
  <c r="E94" i="7"/>
  <c r="O23" i="5"/>
  <c r="F94" i="7"/>
  <c r="P23" i="5"/>
  <c r="G94" i="7"/>
  <c r="M24" i="5"/>
  <c r="D95" i="7"/>
  <c r="N24" i="5"/>
  <c r="E95" i="7"/>
  <c r="O24" i="5"/>
  <c r="F95" i="7"/>
  <c r="P24" i="5"/>
  <c r="G95" i="7"/>
  <c r="P18" i="5"/>
  <c r="O18" i="5"/>
  <c r="N18" i="5"/>
  <c r="M18" i="5"/>
  <c r="M14" i="5"/>
  <c r="D85" i="7"/>
  <c r="N14" i="5"/>
  <c r="E85" i="7"/>
  <c r="O14" i="5"/>
  <c r="F85" i="7"/>
  <c r="P14" i="5"/>
  <c r="G85" i="7"/>
  <c r="M15" i="5"/>
  <c r="D86" i="7"/>
  <c r="N15" i="5"/>
  <c r="E86" i="7"/>
  <c r="O15" i="5"/>
  <c r="F86" i="7"/>
  <c r="P15" i="5"/>
  <c r="G86" i="7"/>
  <c r="M16" i="5"/>
  <c r="D87" i="7"/>
  <c r="N16" i="5"/>
  <c r="E87" i="7"/>
  <c r="O16" i="5"/>
  <c r="F87" i="7"/>
  <c r="P16" i="5"/>
  <c r="G87" i="7"/>
  <c r="M17" i="5"/>
  <c r="D88" i="7"/>
  <c r="N17" i="5"/>
  <c r="E88" i="7"/>
  <c r="O17" i="5"/>
  <c r="F88" i="7"/>
  <c r="P17" i="5"/>
  <c r="G88" i="7"/>
  <c r="P13" i="5"/>
  <c r="O13" i="5"/>
  <c r="N13" i="5"/>
  <c r="M13" i="5"/>
  <c r="H60" i="5"/>
  <c r="G40" i="7"/>
  <c r="G36" i="7"/>
  <c r="G41" i="7"/>
  <c r="G37" i="7"/>
  <c r="D35" i="7"/>
  <c r="G39" i="7"/>
  <c r="P3" i="5"/>
  <c r="L20" i="7"/>
  <c r="S3" i="5"/>
  <c r="O20" i="7"/>
  <c r="D99" i="7"/>
  <c r="P6" i="5"/>
  <c r="L23" i="7"/>
  <c r="E99" i="7"/>
  <c r="Q6" i="5"/>
  <c r="M23" i="7"/>
  <c r="F99" i="7"/>
  <c r="R6" i="5"/>
  <c r="N23" i="7"/>
  <c r="G99" i="7"/>
  <c r="S6" i="5"/>
  <c r="O23" i="7"/>
  <c r="D108" i="7"/>
  <c r="P7" i="5"/>
  <c r="L24" i="7"/>
  <c r="E96" i="7"/>
  <c r="Q5" i="5"/>
  <c r="M22" i="7"/>
  <c r="E108" i="7"/>
  <c r="Q7" i="5"/>
  <c r="M24" i="7"/>
  <c r="D96" i="7"/>
  <c r="P5" i="5"/>
  <c r="L22" i="7"/>
  <c r="F96" i="7"/>
  <c r="R5" i="5"/>
  <c r="N22" i="7"/>
  <c r="F108" i="7"/>
  <c r="R7" i="5"/>
  <c r="N24" i="7"/>
  <c r="G96" i="7"/>
  <c r="S5" i="5"/>
  <c r="O22" i="7"/>
  <c r="G108" i="7"/>
  <c r="S7" i="5"/>
  <c r="O24" i="7"/>
  <c r="D89" i="7"/>
  <c r="P4" i="5"/>
  <c r="L21" i="7"/>
  <c r="E89" i="7"/>
  <c r="Q4" i="5"/>
  <c r="M21" i="7"/>
  <c r="F89" i="7"/>
  <c r="R4" i="5"/>
  <c r="N21" i="7"/>
  <c r="G89" i="7"/>
  <c r="S4" i="5"/>
  <c r="O21" i="7"/>
  <c r="Q3" i="5"/>
  <c r="M20" i="7"/>
  <c r="R3" i="5"/>
  <c r="N20" i="7"/>
  <c r="D84" i="7"/>
  <c r="M43" i="5"/>
  <c r="E84" i="7"/>
  <c r="N43" i="5"/>
  <c r="F84" i="7"/>
  <c r="O43" i="5"/>
  <c r="G84" i="7"/>
  <c r="P43" i="5"/>
  <c r="F52" i="7"/>
  <c r="G46" i="7"/>
  <c r="G34" i="7"/>
  <c r="G56" i="7"/>
  <c r="G65" i="7"/>
  <c r="G61" i="7"/>
  <c r="G71" i="7"/>
  <c r="G67" i="7"/>
  <c r="H53" i="5"/>
  <c r="I52" i="5" s="1"/>
  <c r="E8" i="5" s="1"/>
  <c r="F8" i="5" s="1"/>
  <c r="H114" i="5"/>
  <c r="H94" i="5"/>
  <c r="H88" i="5"/>
  <c r="H113" i="5"/>
  <c r="H17" i="5"/>
  <c r="H111" i="5"/>
  <c r="Q15" i="5"/>
  <c r="H86" i="7"/>
  <c r="H105" i="5"/>
  <c r="Q29" i="5"/>
  <c r="H100" i="7"/>
  <c r="Q40" i="5"/>
  <c r="H111" i="7"/>
  <c r="H90" i="5"/>
  <c r="Q17" i="5"/>
  <c r="H88" i="7"/>
  <c r="Q39" i="5"/>
  <c r="H110" i="7"/>
  <c r="Q22" i="5"/>
  <c r="H93" i="7"/>
  <c r="H54" i="5"/>
  <c r="H68" i="7" s="1"/>
  <c r="H98" i="5"/>
  <c r="H107" i="5"/>
  <c r="H78" i="5"/>
  <c r="H106" i="5"/>
  <c r="H96" i="5"/>
  <c r="H103" i="5"/>
  <c r="H74" i="5"/>
  <c r="H110" i="5"/>
  <c r="H100" i="5"/>
  <c r="H109" i="5"/>
  <c r="H112" i="5"/>
  <c r="H76" i="5"/>
  <c r="H108" i="5"/>
  <c r="H72" i="5"/>
  <c r="Q24" i="5"/>
  <c r="H95" i="7"/>
  <c r="Q26" i="5"/>
  <c r="H97" i="7"/>
  <c r="Q34" i="5"/>
  <c r="H105" i="7"/>
  <c r="Q42" i="5"/>
  <c r="H113" i="7"/>
  <c r="H19" i="5"/>
  <c r="H33" i="7" s="1"/>
  <c r="H46" i="5"/>
  <c r="H92" i="5"/>
  <c r="H115" i="5"/>
  <c r="Q41" i="5"/>
  <c r="H112" i="7"/>
  <c r="Q23" i="5"/>
  <c r="H94" i="7"/>
  <c r="Q33" i="5"/>
  <c r="H104" i="7"/>
  <c r="Q19" i="5"/>
  <c r="H90" i="7"/>
  <c r="Q14" i="5"/>
  <c r="H85" i="7"/>
  <c r="Q36" i="5"/>
  <c r="H107" i="7"/>
  <c r="Q32" i="5"/>
  <c r="H103" i="7"/>
  <c r="Q21" i="5"/>
  <c r="H92" i="7"/>
  <c r="Q27" i="5"/>
  <c r="H98" i="7"/>
  <c r="Q35" i="5"/>
  <c r="H106" i="7"/>
  <c r="Q31" i="5"/>
  <c r="H102" i="7"/>
  <c r="H58" i="5"/>
  <c r="H72" i="7" s="1"/>
  <c r="Q16" i="5"/>
  <c r="H87" i="7"/>
  <c r="H47" i="5"/>
  <c r="H61" i="7" s="1"/>
  <c r="Q20" i="5"/>
  <c r="H91" i="7"/>
  <c r="Q30" i="5"/>
  <c r="H101" i="7"/>
  <c r="Q38" i="5"/>
  <c r="H109" i="7"/>
  <c r="Q37" i="5"/>
  <c r="Q28" i="5"/>
  <c r="Q25" i="5"/>
  <c r="Q18" i="5"/>
  <c r="Q13" i="5"/>
  <c r="H52" i="5"/>
  <c r="H37" i="5"/>
  <c r="H51" i="7" s="1"/>
  <c r="H38" i="5"/>
  <c r="H52" i="7" s="1"/>
  <c r="H36" i="5"/>
  <c r="H45" i="5"/>
  <c r="H32" i="5"/>
  <c r="H46" i="7" s="1"/>
  <c r="H31" i="5"/>
  <c r="H45" i="7" s="1"/>
  <c r="H30" i="5"/>
  <c r="H35" i="5"/>
  <c r="H49" i="7" s="1"/>
  <c r="M18" i="1"/>
  <c r="Q43" i="5"/>
  <c r="H60" i="7"/>
  <c r="H59" i="7"/>
  <c r="H44" i="7"/>
  <c r="H89" i="7"/>
  <c r="R18" i="5"/>
  <c r="N4" i="5"/>
  <c r="O4" i="5"/>
  <c r="K21" i="7"/>
  <c r="H96" i="7"/>
  <c r="R25" i="5"/>
  <c r="N5" i="5"/>
  <c r="O5" i="5"/>
  <c r="K22" i="7"/>
  <c r="H84" i="7"/>
  <c r="R13" i="5"/>
  <c r="N3" i="5"/>
  <c r="O3" i="5"/>
  <c r="K20" i="7"/>
  <c r="R28" i="5"/>
  <c r="N6" i="5"/>
  <c r="O6" i="5"/>
  <c r="K23" i="7"/>
  <c r="H99" i="7"/>
  <c r="H108" i="7"/>
  <c r="R37" i="5"/>
  <c r="N7" i="5"/>
  <c r="O7" i="5"/>
  <c r="K24" i="7"/>
  <c r="H31" i="7"/>
  <c r="H66" i="7"/>
  <c r="H67" i="7"/>
  <c r="H43" i="7" l="1"/>
  <c r="I29" i="5"/>
  <c r="E5" i="5" s="1"/>
  <c r="F5" i="5" s="1"/>
  <c r="H40" i="7"/>
  <c r="H38" i="7"/>
  <c r="I103" i="5"/>
  <c r="D7" i="5" s="1"/>
  <c r="H62" i="7"/>
  <c r="I71" i="5"/>
  <c r="H117" i="5"/>
  <c r="H27" i="7"/>
  <c r="I110" i="5"/>
  <c r="D8" i="5" s="1"/>
  <c r="I35" i="5"/>
  <c r="E6" i="5" s="1"/>
  <c r="F6" i="5" s="1"/>
  <c r="I79" i="5"/>
  <c r="D4" i="5" s="1"/>
  <c r="C23" i="7" s="1"/>
  <c r="H37" i="7"/>
  <c r="I21" i="5"/>
  <c r="E4" i="5" s="1"/>
  <c r="H35" i="7"/>
  <c r="H44" i="5"/>
  <c r="H58" i="7" s="1"/>
  <c r="H42" i="5"/>
  <c r="H56" i="7" s="1"/>
  <c r="H51" i="5"/>
  <c r="H65" i="7" s="1"/>
  <c r="H15" i="5"/>
  <c r="H29" i="7" s="1"/>
  <c r="F28" i="7"/>
  <c r="D43" i="7"/>
  <c r="G48" i="7"/>
  <c r="G47" i="7"/>
  <c r="F55" i="7"/>
  <c r="F54" i="7"/>
  <c r="F53" i="7"/>
  <c r="E64" i="7"/>
  <c r="E63" i="7"/>
  <c r="E62" i="7"/>
  <c r="D71" i="7"/>
  <c r="D70" i="7"/>
  <c r="D69" i="7"/>
  <c r="E30" i="7"/>
  <c r="H20" i="5"/>
  <c r="H34" i="7" s="1"/>
  <c r="H18" i="5"/>
  <c r="H32" i="7" s="1"/>
  <c r="E27" i="7"/>
  <c r="H50" i="7"/>
  <c r="H43" i="5"/>
  <c r="H57" i="7" s="1"/>
  <c r="I45" i="5" l="1"/>
  <c r="E7" i="5" s="1"/>
  <c r="F7" i="5" s="1"/>
  <c r="D3" i="5"/>
  <c r="I117" i="5"/>
  <c r="I13" i="5"/>
  <c r="H59" i="5"/>
  <c r="C22" i="7"/>
  <c r="F4" i="5"/>
  <c r="C24" i="7" s="1"/>
  <c r="I59" i="5" l="1"/>
  <c r="E3" i="5"/>
  <c r="F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tc={FE47B19D-50C7-8F46-B43B-1DA073FA0B7F}</author>
    <author>tc={28B20EFC-B0A0-A34A-B749-FBE6FFD59B9E}</author>
    <author>tc={882537C8-FE10-D646-8C10-D609975F6CAD}</author>
    <author>tc={44AC38FA-0B3B-604F-94F9-05CF1220C484}</author>
    <author>tc={10922D19-241B-E341-8C75-B744547C518E}</author>
  </authors>
  <commentList>
    <comment ref="H13"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Incluir en vinculos 4.04</t>
      </text>
    </comment>
    <comment ref="H20"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Cambiar por la 4.36 no creo que aplique la 4.12</t>
      </text>
    </comment>
    <comment ref="H21" authorId="2" shapeId="0" xr:uid="{00000000-0006-0000-01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Añadir vínculo a 4.04</t>
      </text>
    </comment>
    <comment ref="F34" authorId="3" shapeId="0" xr:uid="{00000000-0006-0000-01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si aplica a silvopastoriles lo que esta en rojo</t>
      </text>
    </comment>
    <comment ref="H41" authorId="4" shapeId="0" xr:uid="{00000000-0006-0000-0100-000005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Vincular la 4.36 a estas medidas</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74343B6-B6D1-4D2B-A2B3-E483BC5D37A8}" keepAlive="1" name="Consulta - data" description="Conexión a la consulta 'data' en el libro." type="5" refreshedVersion="0" background="1" saveData="1">
    <dbPr connection="Provider=Microsoft.Mashup.OleDb.1;Data Source=$Workbook$;Location=data;Extended Properties=&quot;&quot;" command="SELECT * FROM [data]"/>
  </connection>
</connections>
</file>

<file path=xl/sharedStrings.xml><?xml version="1.0" encoding="utf-8"?>
<sst xmlns="http://schemas.openxmlformats.org/spreadsheetml/2006/main" count="2120" uniqueCount="710">
  <si>
    <t>IMPACTOS Y MEDIDAS DE MITIGACIÓN DE LAS ACTIVIDADES TIPO REDD+</t>
  </si>
  <si>
    <t>Actividad tipo REDD+</t>
  </si>
  <si>
    <t>Impacto ambientales y sociales de las actividades tipo REDD</t>
  </si>
  <si>
    <t>Consecuencias ambientales y sociales</t>
  </si>
  <si>
    <t>Medida de mitigación y/o buenas prácticas</t>
  </si>
  <si>
    <t>Indicadores</t>
  </si>
  <si>
    <t xml:space="preserve">Salvaguarda </t>
  </si>
  <si>
    <t>MFS</t>
  </si>
  <si>
    <r>
      <t>1.</t>
    </r>
    <r>
      <rPr>
        <b/>
        <sz val="10"/>
        <rFont val="Calibri"/>
        <family val="2"/>
        <scheme val="minor"/>
      </rPr>
      <t xml:space="preserve"> Manejo Forestal Sostenible (MFS):</t>
    </r>
    <r>
      <rPr>
        <sz val="10"/>
        <rFont val="Calibri"/>
        <family val="2"/>
        <scheme val="minor"/>
      </rPr>
      <t xml:space="preserve"> Actividades desarrolladas con participación de actores involucrados, dirigidas a mantener y /o a fomentar los macizos forestales con el fin de reducir las emisiones derivadas de la deforestación y la degradación, sirven como instrumento para estabilizar la frontera agrícola y ganadera, a la vez que ofrecen alternativas productivas a los pobladores locales.  Incluyen operaciones silvícolas destinadas a aumentar la productividad de la biomasa forestal, tales como aprovechamiento forestal, aprovechamiento de no maderables, control de incendios, manejo integrado de plagas, entre otras.</t>
    </r>
  </si>
  <si>
    <t>IAS01</t>
  </si>
  <si>
    <t>Planificación y manejo de las áreas es poco eficiente por falta de planes de manejo.</t>
  </si>
  <si>
    <t>Pérdida de la capacidad de regeneración o de remplazo de las especies.                                       Eventuales desplazamientos economicos por limitacion de actividades productivas existentes en las areas a implementar las actividades.</t>
  </si>
  <si>
    <t>La actividad se realiza bajo un plan de manejo forestal o una autorización técnica otorgada por el Ministerio de Medio Ambiente.</t>
  </si>
  <si>
    <t>MFS-01, MFS-02, MFS-03, MFS-04</t>
  </si>
  <si>
    <t xml:space="preserve">PO 4.01. (Evaluación ambiental, identificación de impactos ambientales y sociales, medidas de mitigación, seguimiento y registro, consultas, mecanismo de quejas y atención a denuncias).                                                            </t>
  </si>
  <si>
    <t>IAS10</t>
  </si>
  <si>
    <r>
      <t xml:space="preserve">Planificación de la actividad incluye el desarrollo de consulltas y acuerdos con los usuarios actuales para llevar a cabo actividades productivas </t>
    </r>
    <r>
      <rPr>
        <sz val="10"/>
        <color rgb="FFFF0000"/>
        <rFont val="Calibri"/>
        <family val="2"/>
        <scheme val="minor"/>
      </rPr>
      <t>alternativas</t>
    </r>
  </si>
  <si>
    <t>Limitación del acceso a los medios de vida de los usuarios actuales</t>
  </si>
  <si>
    <r>
      <t xml:space="preserve">Desarrollo de consultas y acuerdos con los usuarios actuales para llevar a acabo actividades productivas </t>
    </r>
    <r>
      <rPr>
        <sz val="10"/>
        <color rgb="FFFF0000"/>
        <rFont val="Calibri"/>
        <family val="2"/>
        <scheme val="minor"/>
      </rPr>
      <t>alternativas</t>
    </r>
  </si>
  <si>
    <t>MSF-02</t>
  </si>
  <si>
    <t>PO. 4.12. (Reasentamiento involuntario de personas y/o actividades, afectación o restricción de uso o actividades en áreas de amortiguamiento de las Áreas protegidas, limitación de acceso a los recursos en áreas protegidas).</t>
  </si>
  <si>
    <t>IAS02</t>
  </si>
  <si>
    <t xml:space="preserve">Utilización de especies no apropiadas para el área y/o utilización de una sola especie forestal. </t>
  </si>
  <si>
    <t>Reducción de la diversidad forestal privilegiando solo especies maderables.</t>
  </si>
  <si>
    <t>El plan de manejo forestal o la autorización técnica  correspondiente contempla mantener un minino de diversidad de especies forestales, evitando asi el monocultivo.</t>
  </si>
  <si>
    <t>MFS-05; MFS-06</t>
  </si>
  <si>
    <t>PO 4.36. (Conservación de bosques, manejo sustentable de bosques, plantaciones, certificación de manejo forestal sostenible y plantaciones, control de incendios).</t>
  </si>
  <si>
    <t>IAS03</t>
  </si>
  <si>
    <t>Se intensifica la extracción de leña en áreas forestales conservadas.</t>
  </si>
  <si>
    <t xml:space="preserve">Pérdida de la cobertura forestal. Perdida de hábitat y diversidad de fauna. </t>
  </si>
  <si>
    <t xml:space="preserve">Se protege el sitio de manejo, especialmente las de 10 o más hectáreas.                                                                                                   Plan de monitoreo en áreas de conservación.                        Registro y reporte de la extracción de madera en la zona.        Se realizan acciones de protección para la biodiversidad. </t>
  </si>
  <si>
    <t>MFS-07, MFS-08, MFS-09</t>
  </si>
  <si>
    <t>PO 4.36. (Conservación de bosques, manejo sustentable de bosques, plantaciones, certificación de manejo forestal sostenible y plantaciones, control de incendios).                          PO 4.01. (Evaluación ambiental, identificación de impactos ambientales y sociales, medidas de mitigación, seguimiento y registro, consultas, mecanismo de quejas y atención a denuncias).        PO 4.04. (Hábitats naturales, conservación de hábitats naturales críticos, promoción de biodiversidad, corredores biológicos, servicios ambientales, áreas protegidas).</t>
  </si>
  <si>
    <t>IAS04</t>
  </si>
  <si>
    <t>Se reduce la diversidad de fauna y flora en el área de aprovechamiento por un interés exclusivamente comercial maderable</t>
  </si>
  <si>
    <t xml:space="preserve">Pérdida de hábitat y diversidad de fauna. </t>
  </si>
  <si>
    <t>Se mantiene material leñoso grueso que permiten crear micro-hábitat sobre el suelo.                                                                Se mantiene la conectividad de hábitats dentro y a través del paisaje.                                                                                                            Se protegen sitios de importancia crítica para especies de flora y fauna, con énfasis en las especies vulnerables y en peligro de extinción.</t>
  </si>
  <si>
    <t>MFS-10</t>
  </si>
  <si>
    <t>PO 4.36. (Conservación de bosques, manejo sustentable de bosques, plantaciones, certificación de manejo forestal sostenible y plantaciones, control de incendios)</t>
  </si>
  <si>
    <t>IAS05</t>
  </si>
  <si>
    <t>Promoción de las plantaciones sobre los bosques naturales</t>
  </si>
  <si>
    <t>Reducción de la diversidad forestal.   Pérdida de ecosistemas.</t>
  </si>
  <si>
    <t>Conservar la cobertura forestal natural.</t>
  </si>
  <si>
    <t>MFS-11</t>
  </si>
  <si>
    <t>IAS06</t>
  </si>
  <si>
    <t>Erosión del suelo, pérdida de sus propiedades físicas y químicas y de la vegetación.</t>
  </si>
  <si>
    <t>Empobrecimiento del suelo y una probable disminución de la productividad.   Pérdida de hábitat y diversidad de flora y fauna.</t>
  </si>
  <si>
    <t xml:space="preserve">Se distribuyen los residuos de la cosecha forestal sobre el suelo.                                                                                                               Se mantienen libre de residuos contaminantes las áreas bajo manejo.                                                                                                          Se considera la normatividad y medidas sobre el uso y manejo de combustibles y plaguicidas.                                                             En las cuencas altas se realizan acciones como:                                                                                                                   -retención de árboles muertos en pie y árboles que sobrepasan el dosel superior,                                                                                                             -construcción de trochas contrafuego,                                                                                                    -uso controlado de productos químicos (combustibles, agroquimicos). </t>
  </si>
  <si>
    <t>MFS-12; MFS-13; MFS-16</t>
  </si>
  <si>
    <t>PO 4.09. (Control de plagas, uso controlado de agroquímicos, uso preferente de medios alternativos físicos y biológicos para control de plagas, seguridad de trabajadores y población y contaminación de suelo y agua).</t>
  </si>
  <si>
    <t>IAS07</t>
  </si>
  <si>
    <t>Incendios forestales.</t>
  </si>
  <si>
    <t>Fortalecimiento de la capacitación en supervisión, monitoreo  y prevención de desastres con participacion comunitaria.                                                                                                      Establecimiento de brigadas comunitarias, para el control de fuego.                                                                                                    Construcción de trochas contrafuego.                                                                  Se dota a las brigadas con equipo de seguridad personal.</t>
  </si>
  <si>
    <t>MFS-14</t>
  </si>
  <si>
    <t>PO 4.36. (Conservación de bosques, manejo sustentable de bosques, plantaciones, certificación de manejo forestal sostenible y plantaciones, control de incendios).                       PO. 4.12. (Reasentamiento involuntario de personas y/o actividades, afectación o restricción de uso o actividades en áreas de amortiguamiento de las Áreas protegidas, limitación de acceso a los recursos en áreas protegidas).</t>
  </si>
  <si>
    <t>IAS08</t>
  </si>
  <si>
    <t>Presencia de plagas y enfermedades.</t>
  </si>
  <si>
    <t xml:space="preserve">Se realiza detección de plagas y enfermedades mediante monitoreos continuos en campo o sitios donde se establece la reforestación.                                                                                               Se realiza prevención y control biológico en lugar de aplicación de pesticidas y fertilizantes químicos.                                                                                            Se realiza raleo sanitario dentro de las plantaciones que están afectados severamente y cuya condición no puede revertirse.                                                                         Se retiran los individuos afectados severamente y cuya condición no puede revertirse.                                                            Se reponen las plantas muertas en cada ciclo de lluvia.              Se protege el sitio reforestado, especialmente los de 10 o más hectáreas.                                               </t>
  </si>
  <si>
    <t>MFS-15; MFS-17; MFS-18</t>
  </si>
  <si>
    <t>PO 4.09. (Control de plagas, uso controlado de agroquímicos, uso preferente de medios alternativos físicos y biológicos para control de plagas, seguridad de trabajadores y población y contaminación de suelo y agua).                                                                                                     PO 4.36. (Conservación de bosques, manejo sustentable de bosques, plantaciones, certificación de manejo forestal sostenible y plantaciones, control de incendios).</t>
  </si>
  <si>
    <t>IAS09</t>
  </si>
  <si>
    <t>Riesgos sanitarios y contaminación de suelo y agua por mala manipulación de agroquímicos</t>
  </si>
  <si>
    <t>Se establecen protocolos para el uso de insumos químicos y se capacita en el uso de los mismos.</t>
  </si>
  <si>
    <t>Se establecen protocolos para el uso de insumos químicos y  se capacita en el uso de los mismos.                              Se lleva un registro del uso de agroquímicos.</t>
  </si>
  <si>
    <t>MFS-19; MFS-20; MFS-21; MFS-22; MFS-23</t>
  </si>
  <si>
    <t>REF</t>
  </si>
  <si>
    <r>
      <rPr>
        <b/>
        <sz val="10"/>
        <color rgb="FF000000"/>
        <rFont val="Calibri"/>
        <family val="2"/>
        <scheme val="minor"/>
      </rPr>
      <t>2. Reforestación en el marco de REDD+:</t>
    </r>
    <r>
      <rPr>
        <sz val="10"/>
        <color rgb="FF000000"/>
        <rFont val="Calibri"/>
        <family val="2"/>
        <scheme val="minor"/>
      </rPr>
      <t xml:space="preserve"> Establecimiento de plantación forestal en predios sin cobertura arbórea, utilizando especies naturalizadas, endémicas y/o nativas, ya sea promoviendo la regeneración natural, con siembra directa de semillas, o plantación de árboles reproducidos en vivero.</t>
    </r>
  </si>
  <si>
    <t>Planificación y manejo de las áreas es  poco eficiente por falta de planes de reforestación</t>
  </si>
  <si>
    <t>Pérdida de la capacidad de regeneración o de remplazo de las especies.  Eventuales desplazamientos economicos por limitacion de actividades productivas existentes en los terrenos a reforestar.</t>
  </si>
  <si>
    <t>Se realiza un plan de reforestación considerando que las labores forestales y las especies a implementar sean compatibles con los requerimientos de hábitat de especies vulnerables y especies en peligro de extinción.                           Se considera la biodiversidad presente en el predio.                                   Cuando corresponda, se establecen medidas que permitan el resguardo de la cuenca alta de los ríos.                                                La planificacion incluye el desarrollo de consultas y acuerdos con los usuarios actuales para desarrollar actividades productivas alternativas.</t>
  </si>
  <si>
    <t>REF-01</t>
  </si>
  <si>
    <t>PO 4.01. (Evaluación ambiental, identificación de impactos ambientales y sociales, medidas de mitigación, seguimiento y registro, consultas, mecanismo de quejas y atención a denuncias).    PO 4.04. (Hábitats naturales, conservación de hábitats naturales críticos, promoción de biodiversidad, corredores biológicos, servicios ambientales, áreas protegidas).                                                             PO 4.36. (Conservación de bosques, manejo sustentable de bosques, plantaciones, certificación de manejo forestal sostenible y plantaciones, control de incendios).                                  PO. 4.12. (Reasentamiento involuntario de personas y/o actividades, afectación o restricción de uso o actividades en áreas de amortiguamiento de las Áreas protegidas, limitación de acceso a los recursos en áreas protegidas).</t>
  </si>
  <si>
    <t>IAS11</t>
  </si>
  <si>
    <t xml:space="preserve"> Utilización de especies no apropiadas para el área y/o utilización de una sola especie forestal. </t>
  </si>
  <si>
    <t>Impacto  sobre la diversidad biologica.</t>
  </si>
  <si>
    <t xml:space="preserve"> El plan de reforestación o la autorización técnica  correspondiente contempla mantener un minino de diversidad de especies forestales.                                         Se seleccionan las especies conforme criterio técnico de la Dirección de Biodiversidad y Vida Silvestre (especies nativas o naturalizadas)para cubrir más rápidamente las superficies desprovistas de vegetación                                                                     El germoplasma forestal es de buena calidad y de procedencia conocida. (árboles madre).                                                                                                          Las plantas obtenidas del vivero cumplen con los parámetros de calidad (diámetro de tallo, altura de planta, raíz, micorrizas, lignificación, vigor y sanidad).                                        El traslado de las plántulas al sitio de reforestación se realiza de manera adecuada.                                 </t>
  </si>
  <si>
    <t>REF-02; REF-05</t>
  </si>
  <si>
    <t xml:space="preserve">PO 4.04. (Hábitats naturales, conservación de hábitats naturales críticos, promoción de biodiversidad, corredores biológicos, servicios ambientales, áreas protegidas).                               PO 4.36. (Conservación de bosques, manejo sustentable de bosques, plantaciones, certificación de manejo forestal sostenible y plantaciones, control de incendios). </t>
  </si>
  <si>
    <t>IAS12</t>
  </si>
  <si>
    <t>Baja tasa de supervivencia de las especies forestales por un mal manejo.</t>
  </si>
  <si>
    <t>No existe un incremento en la cobertura forestal.</t>
  </si>
  <si>
    <t>Se realiza raleo para manejo y raleos sanitario dentro de las plantaciones. (retiro de individuos afectados o enfermos)                                                                                              Se reponen las plantas muertas en cada ciclo de lluvia.            Se protege el sitio reforestado, especialmente los de 10 o más hectáreas.</t>
  </si>
  <si>
    <t xml:space="preserve">REF-03; REF-04; </t>
  </si>
  <si>
    <t xml:space="preserve">IAS13            </t>
  </si>
  <si>
    <t>Se intensifica la extracción de leña en áreas forestales reforestadas.</t>
  </si>
  <si>
    <t xml:space="preserve">Degradación forestal, de hábitats y diversidad de fauna. </t>
  </si>
  <si>
    <t>Se protege el sitio de manejo, especialmente las de 10 o más hectáreas.                                                                                                       Plan de monitoreo en áreas de conservación y reforestadas.                                                                            Registro y reporte de extraccion de madera en la zona.         Se realizan acciones de protección para la biodiversidad:                              (Se mantiene material leñoso grueso que permiten crear micro-hábitat sobre el suelo. Se mantiene la conectividad de hábitats dentro y a través del paisaje. Se protegen sitios de importancia crítica para especies de flora y fauna, con énfasis en las especies vulnerables y en peligro de extinción.)</t>
  </si>
  <si>
    <t>REF-06; REF-07; REF-08; REF-09;REF-19; REF-20</t>
  </si>
  <si>
    <t>PO 4.36. (Conservación de bosques, manejo sustentable de bosques, plantaciones, certificación de manejo forestal sostenible y plantaciones, control de incendios).                         PO 4.01. (Evaluación ambiental, identificación de impactos ambientales y sociales, medidas de mitigación, seguimiento y registro, consultas, mecanismo de quejas y atención a denuncias).    PO 4.04. (Hábitats naturales, conservación de hábitats naturales críticos, promoción de biodiversidad, corredores biológicos, servicios ambientales, áreas protegidas).</t>
  </si>
  <si>
    <t>IAS14</t>
  </si>
  <si>
    <t>Empobrecimiento del suelo y una probable disminución de la productividad.</t>
  </si>
  <si>
    <r>
      <t>Se conserva o enriquece la materia orgánica del suelo.             Se practican técnicas de estabilización de riberas de ríos, arroyos y cañadas o estabilización de taludes.                               Se distribuyen los residuos de la cosecha forestal sobre el suelo.                                                                                                                     Se mantienen libre de residuos contaminantes las áreas bajo manejo.                                                                                                          Se considera la normatividad y medidas sobre el uso y manejo de los fertilizantes y plaguicidas.                                                          En las cuencas altas se realizan acciones como:                                                                                                                  -retención de árboles muertos en pie y árboles que sobrepasan el dosel superior,                                                                                                                - construcción de trochas contrafuego,                                                                                                     -realización de obras de conservación y restauración de suelos, uso controlado de productos químicos.</t>
    </r>
    <r>
      <rPr>
        <sz val="10"/>
        <color rgb="FFFF0000"/>
        <rFont val="Calibri (Body)"/>
      </rPr>
      <t xml:space="preserve"> (SELECCIONAR LAS QUE APLIQUEN)</t>
    </r>
  </si>
  <si>
    <t>REF-10; REF-11; REF-13</t>
  </si>
  <si>
    <t>PO 4.9. (Control de plagas, uso controlado de agroquímicos, uso preferente de medios alternativos físicos y biológicos para control de plagas, seguridad de trabajadores y población y contaminación de suelo y agua).                                              PO 4.36. (Conservación de bosques, manejo sustentable de bosques, plantaciones, certificación de manejo forestal sostenible y plantaciones, control de incendios)</t>
  </si>
  <si>
    <t>IAS15</t>
  </si>
  <si>
    <t xml:space="preserve">Se protege el sitio reforestado, especialmente los de 10 o más hectáreas. </t>
  </si>
  <si>
    <t>REF-12</t>
  </si>
  <si>
    <t>IAS16</t>
  </si>
  <si>
    <t>Riesgos sanitarios y contaminaión de suelo y acuíferos por mala manipulación de agroquímicos</t>
  </si>
  <si>
    <t xml:space="preserve">Alteraciones en el ecosistema. Deterioro de la salud. </t>
  </si>
  <si>
    <t>REF-14, REF-15, REF-16, REF-17, REF-18</t>
  </si>
  <si>
    <t>IAS17</t>
  </si>
  <si>
    <t>Fortalecimiento de la capacitación en supervisión, monitoreo  y prevención de desastres con participacion comunitaria.                                                                                                      Establecimiento de brigadas comunitarias, para el control de fuego.                                                                                                    Construcción de trochas contrafuego.                                                   Se dota a las brigadas con equipo de seguridad personal.</t>
  </si>
  <si>
    <t>REF-21</t>
  </si>
  <si>
    <t>PO 4.36. (Conservación de bosques, manejo sustentable de bosques, plantaciones, certificación de manejo forestal sostenible y plantaciones, control de incendios)                        PO. 4.12. (Reasentamiento involuntario de personas y/o actividades, afectación o restricción de uso o actividades en áreas de amortiguamiento de las Áreas protegidas, limitación de acceso a los recursos en áreas protegidas).</t>
  </si>
  <si>
    <t>SAF</t>
  </si>
  <si>
    <r>
      <rPr>
        <b/>
        <sz val="10"/>
        <color rgb="FF000000"/>
        <rFont val="Calibri"/>
        <family val="2"/>
        <scheme val="minor"/>
      </rPr>
      <t xml:space="preserve">3. </t>
    </r>
    <r>
      <rPr>
        <b/>
        <sz val="10"/>
        <rFont val="Calibri"/>
        <family val="2"/>
        <scheme val="minor"/>
      </rPr>
      <t xml:space="preserve">Sistemas agroforestales: </t>
    </r>
    <r>
      <rPr>
        <sz val="10"/>
        <color rgb="FF000000"/>
        <rFont val="Calibri"/>
        <family val="2"/>
        <scheme val="minor"/>
      </rPr>
      <t>(SAF Café, Cacao): Actividades que fomentan la agroforestería, promoviendo el uso de especies agricolas y forestales no invasoras para generar un incremento de beneficios económicos y sociales para los productores, manteniendo la cubierta forestal y otros servicios ecosistémicos, incluida la captura de Carbono (CO2). Incluye actividades de producción de café y cacao bajo sombra, entre otros.</t>
    </r>
  </si>
  <si>
    <t>IAS18</t>
  </si>
  <si>
    <t xml:space="preserve"> La producción del cultivo de café y cacao  es poco eficiente por falta de planes de manejo agroforestal que guien la implementación de los cultivos</t>
  </si>
  <si>
    <t>Desequilibrio del ecosistema por introducción no planificada de los cultivos de café y cacao.</t>
  </si>
  <si>
    <t xml:space="preserve">Se planifican las actividades del sistema agroforestal   considerando que las labores forestales, agrícolas y las especies a implementar sean compatibles con los requerimientos de hábitat, de especies vulnerables y especies en peligro de extinción. (Se utilizan especies conforme criterio técnico del Ministerio de Agricultura y la Dirección de Biodiversidad y Vida Silvestre).                                                                                            Cuando corresponda, se establecen medidas que permitan el resguardo de la cuenca alta de los ríos.                                           </t>
  </si>
  <si>
    <t>SAF-01; SAF-08</t>
  </si>
  <si>
    <t>PO 4.36. (Conservación de bosques, manejo sustentable de bosques, plantaciones, certificación de manejo forestal sostenible y plantaciones, control de incendios)                          PO 4.04. (Hábitats naturales, conservación de hábitats naturales críticos, promoción de biodiversidad, corredores biológicos, servicios ambientales, áreas protegidas).</t>
  </si>
  <si>
    <t>IAS19</t>
  </si>
  <si>
    <t xml:space="preserve"> Degradación de la biodiversidad de la región por uso de semillas no aprobadas por el Ministerio de Agronomía, y el MARN que conlleven a una pérdida de las especies nativas.</t>
  </si>
  <si>
    <t xml:space="preserve">Degradación de la biodiversidad existente </t>
  </si>
  <si>
    <t>Se utilizan especies nativas.                                                                     El germoplasma se colecta de individuos sanos y vigorosos que cumplen con las características deseadas de acuerdo con el objetivo.                                                                                                       Se utilizan especies según criterio técnico de  la Dirección de Biodiversidad y Vida silvestre para la siembra de árboles de sombra.                                              Las plantas obtenidas del vivero cumplen con los parámetros de calidad (diámetro de tallo, altura de planta, raíz, micorrizas, lignificación, vigor y sanidad).     El traslado de las plántulas al sitio de reforestación se realiza de manera adecuada.</t>
  </si>
  <si>
    <t>SAF-02; SAF-04</t>
  </si>
  <si>
    <t xml:space="preserve">PO 4.04. (Hábitats naturales, conservación de hábitats naturales críticos, promoción de biodiversidad, corredores biológicos, servicios ambientales, áreas protegidas).                                PO 4.36. (Conservación de bosques, manejo sustentable de bosques, plantaciones, certificación de manejo forestal sostenible y plantaciones, control de incendios)      </t>
  </si>
  <si>
    <t>IAS20</t>
  </si>
  <si>
    <t>Impactos sobre la biodiversidad local en zonas con escases de agua</t>
  </si>
  <si>
    <t xml:space="preserve"> Perdida de hábitat y diversidad de fauna. </t>
  </si>
  <si>
    <t xml:space="preserve">Se utilizan especies agrciolas y  forestales no invasoras, que cumplan con los criterios técnicos de la Dirección de Biodiversidad y Vida Silvestre..      </t>
  </si>
  <si>
    <t>SAF-03</t>
  </si>
  <si>
    <t>PO 4.04. (Hábitats naturales, conservación de hábitats naturales críticos, promoción de biodiversidad, corredores biológicos, servicios ambientales, áreas protegidas).</t>
  </si>
  <si>
    <t>IAS21</t>
  </si>
  <si>
    <t>Empobrecimiento del suelo y una probable disminución de la productividad.  Pérdida de hábitat y diversidad de flora y fauna.</t>
  </si>
  <si>
    <t>Se conserva o enriquece la materia orgánica del suelo.             Se practican técnicas de estabilización de riberas de ríos, arroyos y cañadas o estabilización de taludes.                               Se distribuyen los residuos de la cosecha forestal sobre el suelo.                                                                                                                     Se mantienen libre de residuos contaminantes las áreas bajo manejo.                                                                                                          Se considera la normatividad y medidas sobre el uso y manejo de los fertilizantes y plaguicidas.                                                          En las cuencas altas se realizan acciones como:                                                                                                                  -retención de árboles muertos en pie y árboles que sobrepasan el dosel superior,                                                                                                                - construcción de trochas contrafuego,                                                                                                     -realización de obras de conservación y restauración de suelos, uso controlado de productos químicos.                                                                                                                                                                                            Se conserva o enriquece la materia orgánica del suelo mediante la rotación de cultivos. (SELECCIONAR LAS QUE APLIQUEN)</t>
  </si>
  <si>
    <t>SAF-05, SAF-06, SAF-07; SAF-11</t>
  </si>
  <si>
    <t>PO 4.09. (Control de plagas, uso controlado de agroquímicos, uso preferente de medios alternativos físicos y biológicos para control de plagas, seguridad de trabajadores y población y contaminación de suelo y agua).                                                        PO 4.36. (Conservación de bosques, manejo sustentable de bosques, plantaciones, certificación de manejo forestal sostenible y plantaciones, control de incendios) ADICIONAR VINCULOS A LA  4.36</t>
  </si>
  <si>
    <t>IAS22</t>
  </si>
  <si>
    <t>Fortalecimiento de la capacitación en supervisión, monitoreo  y prevención de desastres con participacion comunitaria.                                                                                                      Establecimiento de brigadas comunitarias, para el control de fuego.                                                                                                    Construcción de trochas contrafuego.                                               Se dota a las brigadas con equipo de seguridad personal.</t>
  </si>
  <si>
    <t>SAF-09</t>
  </si>
  <si>
    <t>PO 4.36. (Conservación de bosques, manejo sustentable de bosques, plantaciones, certificación de manejo forestal sostenible y plantaciones, control de incendios)                                                              PO. 4.12. (Reasentamiento involuntario de personas y/o actividades, afectación o restricción de uso o actividades en áreas de amortiguamiento de las Áreas protegidas, limitación de acceso a los recursos en áreas protegidas).</t>
  </si>
  <si>
    <t>IAS23</t>
  </si>
  <si>
    <t xml:space="preserve">Se realiza detección de plagas y enfermedades mediante monitoreos continuos en campo o sitios donde se establece la reforestación.                                                                                               Se realiza prevención y control biológico en lugar de aplicación de pesticidas y fertilizantes químicos.                                                                                            Se realiza raleo sanitario dentro de las plantaciones que están afectados severamente y cuya condición no puede revertirse.                                                                             </t>
  </si>
  <si>
    <t>SAF-10</t>
  </si>
  <si>
    <t>PO 4.9. (Control de plagas, uso controlado de agroquímicos, uso preferente de medios alternativos físicos y biológicos para control de plagas, seguridad de trabajadores y población y contaminación de suelo y agua).</t>
  </si>
  <si>
    <t>IAS24</t>
  </si>
  <si>
    <t>Riesgos sanitarios por mala manipulación de agroquímicos</t>
  </si>
  <si>
    <t>SAF-12; SAF-13; SAF-14; SAF-15</t>
  </si>
  <si>
    <t>IAS25</t>
  </si>
  <si>
    <t xml:space="preserve">Contaminación de suelo y acuíferos. Afecciones a la salud por uso inadecuado de pesticidas. </t>
  </si>
  <si>
    <t>SAF-16</t>
  </si>
  <si>
    <t>SSP</t>
  </si>
  <si>
    <r>
      <t xml:space="preserve">4. </t>
    </r>
    <r>
      <rPr>
        <b/>
        <sz val="10"/>
        <color rgb="FF000000"/>
        <rFont val="Calibri"/>
        <family val="2"/>
        <scheme val="minor"/>
      </rPr>
      <t>Sistemas Silvopastoriles:</t>
    </r>
    <r>
      <rPr>
        <sz val="10"/>
        <color rgb="FF000000"/>
        <rFont val="Calibri"/>
        <family val="2"/>
        <scheme val="minor"/>
      </rPr>
      <t xml:space="preserve"> Actividades destinadas a la conversión de fincas ganaderas a pleno sol a la crianza de animales asociados con árboles y arbustos, que proveen algún tipo de forraje preferentemente nativos y/o endémicos que sirven para sombra, alimentación y otros usos y a la vez a la captura de carbono (CO2).  El efecto positivo está dirigido a brindar alternativas productivas a los beneficiarios para mantener la frontera del bosque y evitar la expansión de la frontera agropecuaria.</t>
    </r>
  </si>
  <si>
    <t>IAS26</t>
  </si>
  <si>
    <t>Sistemas Silvopastoriles con resultados poco eficientes por falta de consideraciones técnicas para la implementación.</t>
  </si>
  <si>
    <t>Impactos en la capacidad de regeneración o de remplazo de las especies.</t>
  </si>
  <si>
    <t xml:space="preserve">Se planifica las actividades del sistema silvopastoril   considerando que las labores forestales, ganaderas  y las especies a implementar sean compatibles con los requerimientos de hábitat de especies vulnerables y especies en peligro de extinción. (Se utilizan especies conforme criterio técnico de Dirección de Biodiversidad y Vida Silvestre y Dirección de Ganadería).                                                                                            Cuando corresponda, se establecen medidas que permitan el resguardo de la cuenca alta de los ríos.                                           </t>
  </si>
  <si>
    <t>SSP-01</t>
  </si>
  <si>
    <t>PO 4.01. (Evaluación ambiental, identificacion de impactos ambientales y sociales, medidas de mitigación, seguimiento y registro, consultas, mecanismo de quejas y atención a denuncias).              PO 4.04. (Hábitats naturales, conservación de hábitats naturales críticos, promoción de biodiversidad, corredores biológicos, servicios ambientales, áreas protegidas).</t>
  </si>
  <si>
    <t>IAS27</t>
  </si>
  <si>
    <t xml:space="preserve">Poca eficiencia  en el sistema silvopastoril, por un mal manejo del mismo. </t>
  </si>
  <si>
    <t>No existe un incremento en la cobertura forestal. Fragmentación de hábitat. Pérdida de cobertura forestal. Desplazamiento de actividades  económicas en las comunidades.</t>
  </si>
  <si>
    <t>Se establecen medidas preventivas para proteger del ganado las plantaciones y cultivos. Se establecen plantaciones con especies que generan sombra y/o alimento  para el ganado, en  concordancia con los criterios técnicos de la Dirección de Biodiversidad y Vida Silvestre y Dirección de Ganadería</t>
  </si>
  <si>
    <t>SSP-02; SSP-03</t>
  </si>
  <si>
    <t>IAS28</t>
  </si>
  <si>
    <t xml:space="preserve">Baja productividad en el sistema silvopastoril. </t>
  </si>
  <si>
    <t>No existe un incremento en la cobertura forestal. Impactos en la capacidad de regeneración o de remplazo de las especies.</t>
  </si>
  <si>
    <t>Se utilizan recursos locales con lo cual los productores pueden mejoran la productividad animal.</t>
  </si>
  <si>
    <t>SSP-04</t>
  </si>
  <si>
    <t>IAS29</t>
  </si>
  <si>
    <t>La actividad al ser rentable puede provocar una presión sobre el cambio de uso de suelo en áreas forestales aledañas.</t>
  </si>
  <si>
    <t>Pérdida de la cobertura forestal natural.</t>
  </si>
  <si>
    <t>Se limita el desarrollo de los sitemas silvopastoriles  solo a predios ganaderos sin árboles o escasa cobertura forestal, evitando asi el uso de áreas boscosas</t>
  </si>
  <si>
    <t>SSP-05; SPP-10</t>
  </si>
  <si>
    <t>PO 4.04. (Hábitats naturales, conservación de hábitats naturales críticos, promoción de biodiversidad, corredores biológicos, servicios ambientales, áreas protegidas).                               PO 4.36. (Conservación de bosques, manejo sustentable de bosques, plantaciones, certificación de manejo forestal sostenible y plantaciones, control de incendios).</t>
  </si>
  <si>
    <t>IAS30</t>
  </si>
  <si>
    <t xml:space="preserve">Impactos sobre la biodiversidad local.  Afectación  a acuíferos poco profundos. </t>
  </si>
  <si>
    <t xml:space="preserve">Se utilizan especies forestales y forrajeras no invasoras, que cumplan con los criterios técnicos de la Dirección de Biodiversidad y Vida Silvestre y Dirección de Ganadería.      </t>
  </si>
  <si>
    <t>SSP-06</t>
  </si>
  <si>
    <t>IAS31</t>
  </si>
  <si>
    <t xml:space="preserve">Erosión del suelo, pérdida de sus propiedades físicas y químicas y de la vegetación. </t>
  </si>
  <si>
    <r>
      <t xml:space="preserve">Se conserva o enriquece la materia orgánica del suelo.             Se practican técnicas de estabilización de riberas de ríos, arroyos y cañadas o estabilización de taludes.                               Se distribuyen los residuos de vegetación sobre el suelo.                                                                                                                     Se mantienen libre de residuos contaminantes las áreas bajo manejo.                                                                                                          Se considera la normatividad y medidas sobre el uso y manejo de los fertilizantes y plaguicidas.                                                          </t>
    </r>
    <r>
      <rPr>
        <sz val="10"/>
        <color rgb="FFFF0000"/>
        <rFont val="Calibri"/>
        <family val="2"/>
        <scheme val="minor"/>
      </rPr>
      <t>En las cuencas altas se realizan acciones como:                                                                                                                  -retención de árboles muertos en pie y árboles que sobrepasan el dosel superior,                                                                                                                - construcción de trochas contrafuego,                                                                                                     -realización de obras de conservación y restauración de suelos, uso controlado de productos químicos. (SELECCIONAR LAS QUE APLIQUEN)</t>
    </r>
  </si>
  <si>
    <t>SPP-07; SSP-08; SSP-09; SSP-11; SSP-12; SSP-15</t>
  </si>
  <si>
    <t>IAS32</t>
  </si>
  <si>
    <t>Diseminación de enfermedades y mala salud del hato.</t>
  </si>
  <si>
    <t>Perdida de hatos y baja productividad del ganado.</t>
  </si>
  <si>
    <t>Se establecen medidas que previenen la diseminación de enfermedades  y se mantiene la salud del hato, considerando la normatividad establecida por la sanidad animal.</t>
  </si>
  <si>
    <t>SSP-13</t>
  </si>
  <si>
    <t>IAS33</t>
  </si>
  <si>
    <t xml:space="preserve">Se realiza detección de plagas y enfermedades mediante monitoreos continuos en campo o sitios donde se establece la reforestación.                                                                                               Se realiza prevención y control biológico en lugar de aplicación de pesticidas y fertilizantes químicos.                                                                                            Se realiza raleo sanitario dentro de las plantaciones que están afectados severamente y cuya condición no puede revertirse.                                                                           Se establecen protocolos para el uso de insumos químicos y se capacita en el uso de los mismos.             </t>
  </si>
  <si>
    <t>SSP-14; SSP-17; SSP-18; SSP-19; SSP-20; SPP-21</t>
  </si>
  <si>
    <t>IAS34</t>
  </si>
  <si>
    <t>SSP-16</t>
  </si>
  <si>
    <t>RNA</t>
  </si>
  <si>
    <r>
      <rPr>
        <b/>
        <sz val="10"/>
        <color rgb="FF000000"/>
        <rFont val="Calibri"/>
        <family val="2"/>
        <scheme val="minor"/>
      </rPr>
      <t xml:space="preserve">5. Regeneración Natural asistida de zonas degradadas: </t>
    </r>
    <r>
      <rPr>
        <sz val="10"/>
        <color rgb="FF000000"/>
        <rFont val="Calibri"/>
        <family val="2"/>
        <scheme val="minor"/>
      </rPr>
      <t>Preparación y cuidado de un terreno con escaza o ninguna cobertura arbórea, de manera que se fomente el crecimiento o desarrollo de la vegetación natural con el fin de reestablecer los sistemas forestales, ya sea con fines de conservación o productivos.</t>
    </r>
  </si>
  <si>
    <t>IAS35</t>
  </si>
  <si>
    <t>Áreas restauradas sin adecuado seguimiento/ mantenimiento pueden sufrir alta tasa de mortalidad. No eliminación de la fuente del problema y por tanto una limitación al impacto positivo potencial de esta medida.</t>
  </si>
  <si>
    <t>Existe una planificación para dar seguimiento y monitorear las áreas en regeneración natural. Se mantienen libre de residuos contaminantes las áreas bajo regeneración.   Se protege el sitio de restauración.</t>
  </si>
  <si>
    <t>RNA-01; RNA-02; RNA-03; RNA-04</t>
  </si>
  <si>
    <t>PO 4.01. (Evaluación ambiental, identificación de impactos ambientales y sociales, medidas de mitigación, seguimiento y registro, consultas, mecanismo de quejas y atención a denuncias).                       PO 4.36. (Conservación de bosques, manejo sustentable de bosques, plantaciones, certificación de manejo forestal sostenible y plantaciones, control de incendios)                                                   PO. 4.12. (Reasentamiento involuntario de personas y/o actividades, afectación o restricción de uso o actividades en áreas de amortiguamiento de las Áreas protegidas, limitación de acceso a los recursos en áreas protegidas).</t>
  </si>
  <si>
    <t>IAS36</t>
  </si>
  <si>
    <t>Se intensifica la extracción de leña en áreas forestales conservadas, al no autorizar el uso en las areas en regeneración.</t>
  </si>
  <si>
    <t xml:space="preserve">Se protege el sitio de manejo, especialmente los de 10 o más hectáreas.  Plan de monitoreo en áreas de conservación. Registro y reporte de la extracción de madera en la zona.  Se realizan acciones de protección para la biodiversidad. </t>
  </si>
  <si>
    <t>RNA-05, RNA-06, RNA-07</t>
  </si>
  <si>
    <t>PO 4.36. (Conservación de bosques, manejo sustentable de bosques, plantaciones, certificación de manejo forestal sostenible y plantaciones, control de incendios) PO 4.01. (Evaluación ambiental, identificación de impactos ambientales y sociales, medidas de mitigación, seguimiento y registro, consultas, mecanismo de quejas y atención a denuncias).                                                           PO 4.04. (Hábitats naturales, conservación de hábitats naturales críticos, promoción de biodiversidad, corredores biológicos, servicios ambientales, áreas protegidas).                                                                                  PO. 4.12. (Reasentamiento involuntario de personas y/o actividades, afectación o restricción de uso o actividades en áreas de amortiguamiento de las Áreas protegidas, limitación de acceso a los recursos en áreas protegidas).</t>
  </si>
  <si>
    <t>IAS37</t>
  </si>
  <si>
    <r>
      <t xml:space="preserve">Se reduce la diversidad de fauna y flora en el área de aprovechamiento por un interés exclusivamente comercial maderable. </t>
    </r>
    <r>
      <rPr>
        <sz val="10"/>
        <color rgb="FFFF0000"/>
        <rFont val="Calibri"/>
        <family val="2"/>
        <scheme val="minor"/>
      </rPr>
      <t xml:space="preserve"> Reconfigurar el impacto</t>
    </r>
  </si>
  <si>
    <t>Se mantiene material leñoso grueso que permiten crear micro-hábitat sobre el suelo. Se mantiene la conectividad de hábitats dentro y a través del paisaje. Se protegen sitios de importancia crítica para especies de flora y fauna, con énfasis en las especies vulnerables y en peligro de extinción.</t>
  </si>
  <si>
    <t>RNA-08</t>
  </si>
  <si>
    <t>IAS38</t>
  </si>
  <si>
    <t>Empobrecimiento del suelo y una probable disminución de la productividad. Pérdida de hábitat y diversidad de flora y fauna.</t>
  </si>
  <si>
    <t>Se conserva o enriquece la materia orgánica del suelo.             Se practican técnicas de estabilización de riberas de ríos, arroyos y cañadas o estabilización de taludes.                               Se distribuyen los residuos de la cosecha forestal sobre el suelo.                                                                                                                     Se mantienen libre de residuos contaminantes las áreas bajo manejo.                                                                                                          Se considera la normatividad y medidas sobre el uso y manejo de los fertilizantes y plaguicidas.                                                          En las cuencas altas se realizan acciones como:                                                                                                                  -retención de árboles muertos en pie y árboles que sobrepasan el dosel superior,                                                                                                                - construcción de trochas contrafuego,                                                                                                     -realización de obras de conservación y restauración de suelos, uso controlado de productos químicos. (SELECCIONAR LAS QUE APLIQUEN)</t>
  </si>
  <si>
    <t>RNA-09; RNA-10; RNA-13</t>
  </si>
  <si>
    <r>
      <rPr>
        <sz val="10"/>
        <rFont val="Calibri"/>
        <family val="2"/>
        <scheme val="minor"/>
      </rPr>
      <t xml:space="preserve">PO 4.36. (Conservación de bosques, manejo sustentable de bosques, plantaciones, certificación de manejo forestal sostenible y plantaciones, control de incendios)                         PO 4.09. (Control de plagas, uso controlado de agroquímicos, uso preferente de medios alternativos físicos y biológicos para control de plagas, seguridad de trabajadores y población y contaminación de suelo y agua).              </t>
    </r>
    <r>
      <rPr>
        <sz val="10"/>
        <color rgb="FF000000"/>
        <rFont val="Calibri"/>
        <family val="2"/>
        <scheme val="minor"/>
      </rPr>
      <t xml:space="preserve">                           </t>
    </r>
  </si>
  <si>
    <t>IAS39</t>
  </si>
  <si>
    <t>RNA-11</t>
  </si>
  <si>
    <t>IAS40</t>
  </si>
  <si>
    <t>Presencia de plagas y enfermedades. (Pinares)</t>
  </si>
  <si>
    <t xml:space="preserve">Se realiza detección de plagas y enfermedades mediante monitoreos continuos en campo o sitios donde se establece la reforestación.                                                                                               Se realiza prevención y control biológico en lugar de aplicación de pesticidas y fertilizantes químicos.                                                                                            Se realiza raleo sanitario dentro de las plantaciones que están afectados severamente y cuya condición no puede revertirse.                         </t>
  </si>
  <si>
    <t>RNA-12</t>
  </si>
  <si>
    <t>IAS41</t>
  </si>
  <si>
    <t xml:space="preserve">Riesgos sanitarios y  Contaminación de suelo y acuíferos. Afecciones a la salud por uso inadecuado de pesticidas. </t>
  </si>
  <si>
    <t>RNA-14; RNA-15; RNA-16; RNA-17; RNA-18</t>
  </si>
  <si>
    <t>IAS42</t>
  </si>
  <si>
    <t xml:space="preserve">Baja tasa de supervivencia de las especies forestales por un mal manejo. </t>
  </si>
  <si>
    <t xml:space="preserve">Se realiza raleo para manejo y raleos sanitario dentro de las plantaciones.                                                                            Los individuos afectados severamente y cuya condición no puede revertirse son retirados.                                               Se reponen las plantas muertas en cada ciclo de lluvia.  Se protege el sitio reforestado, especialmente los de 10 o más hectáreas. </t>
  </si>
  <si>
    <t>RNA-19; RNA-20; RNA-21</t>
  </si>
  <si>
    <t>PO 4.36. (Conservación de bosques, manejo sustentable de bosques, plantaciones, certificación de manejo forestal sostenible y plantaciones, control de incendios). PO 4.01. (Evaluación ambiental, identificación de impactos ambientales y sociales, medidas de mitigación, seguimiento y registro, consultas, mecanismo de quejas y atención a denuncias).</t>
  </si>
  <si>
    <t>CAP</t>
  </si>
  <si>
    <r>
      <rPr>
        <b/>
        <sz val="10"/>
        <color rgb="FF000000"/>
        <rFont val="Calibri"/>
        <family val="2"/>
        <scheme val="minor"/>
      </rPr>
      <t>6. Conservación de bosques en áreas protegidas prioritarias, junto con actores sociales:</t>
    </r>
    <r>
      <rPr>
        <sz val="10"/>
        <color rgb="FF000000"/>
        <rFont val="Calibri"/>
        <family val="2"/>
        <scheme val="minor"/>
      </rPr>
      <t xml:space="preserve"> Actividades de usos de la tierra en áreas protegidas con participación de actores claves e involucrados que viven en su interior o en zonas de amortiguamiento, dirigidos a mantener las masas forestales, la biodiversidad y ecosistemas dentro las mismas. Procura armonizar la conservación de los bosques y los medios de vida, conforme la ley y normativa sobre áreas protegidas y en cumplimiento de los principios legales relativos a los derechos de los usuarios, con el fin de reducir las emisiones derivadas de la deforestación y la degradación dentro las Áreas Protegidas. </t>
    </r>
    <r>
      <rPr>
        <sz val="10"/>
        <color rgb="FFC00000"/>
        <rFont val="Calibri (Body)"/>
      </rPr>
      <t>(ACTIVIDAD DE CONSERVACION DE BOSQUES)</t>
    </r>
  </si>
  <si>
    <t>IAS50</t>
  </si>
  <si>
    <r>
      <t>La implementación de estrategias con escasa transparencia y/o participación de actores locales en el uso de la tierra puede conllevar un acceso limitado y/o desigual a beneficios por parte de las comunidades locales, lo cual puede ser fuente de conflictos. Posible desplazamiento involuntario, así como también acceso limitado a los recursos naturales de las áreas protegidas.</t>
    </r>
    <r>
      <rPr>
        <sz val="10"/>
        <rFont val="Calibri"/>
        <family val="2"/>
        <scheme val="minor"/>
      </rPr>
      <t xml:space="preserve"> </t>
    </r>
    <r>
      <rPr>
        <sz val="10"/>
        <rFont val="Calibri (Body)"/>
      </rPr>
      <t>(APLICA PARA TIERRAS DE DOMINIO Y JURISDICCION ESTATAL)</t>
    </r>
  </si>
  <si>
    <t xml:space="preserve">Pérdida de cobertura forestal. Desplazamiento de actividades  económicas en las comunidades. </t>
  </si>
  <si>
    <t>Se involucran actores locales y/o se establecen alternativas de producción sostenibles.                                                              Fortalecimiento de la capacitación en supervisión y monitoreo de salvaguardas y la conservación del área protegida.                                                                                  Se establecen acciones de capacitación y sensibilización sobre la conservación de recursos naturales y prácticas de manejo sostenible.                                                                   Se establecen estrategias para apoyar y fomentar proyectos y prácticas de aprovechamiento sostenible de cultivo.                                                                                  Fomento y apoyo a emprendimientos de grupos de mujeres.                                                                                              Se establecen estrategias para fortalecer los beneficios asociados a la conservación.                                           Integración de comunitarios al cuerpo de guardaparques.                                                               Desarrollo de Pago por Servicios Ambientales en las Areas Protegidas.</t>
  </si>
  <si>
    <t>CAP-01; CAP-02; CAP-03; CAP-04; CAP-05; CAP-06; CAP-07; CAP-08</t>
  </si>
  <si>
    <t>IAS51</t>
  </si>
  <si>
    <r>
      <t>Incendios forestales.</t>
    </r>
    <r>
      <rPr>
        <sz val="10"/>
        <rFont val="Calibri"/>
        <family val="2"/>
        <scheme val="minor"/>
      </rPr>
      <t xml:space="preserve"> </t>
    </r>
    <r>
      <rPr>
        <sz val="10"/>
        <rFont val="Calibri (Body)"/>
      </rPr>
      <t xml:space="preserve"> (APLICA PARA TIERRAS DE DOMINIO Y JURISDICCION ESTATAL)</t>
    </r>
  </si>
  <si>
    <t>CAP-09; CAP-18</t>
  </si>
  <si>
    <t>PO 4.36. (Conservación de bosques, manejo sustentable de bosques, plantaciones, certificación de manejo forestal sostenible y plantaciones, control de incendios)                                  PO. 4.12. (Reasentamiento involuntario de personas y/o actividades, afectación o restricción de uso o actividades en áreas de amortiguamiento de las Áreas protegidas, limitación de acceso a los recursos en áreas protegidas).</t>
  </si>
  <si>
    <t>IAS52</t>
  </si>
  <si>
    <r>
      <rPr>
        <sz val="10"/>
        <rFont val="Calibri"/>
        <family val="2"/>
        <scheme val="minor"/>
      </rPr>
      <t xml:space="preserve">Realización de actividades no permitidas dentro del área protegida y zona de amortiguamiento. </t>
    </r>
    <r>
      <rPr>
        <sz val="10"/>
        <rFont val="Calibri (Body)"/>
      </rPr>
      <t>(GESTION DEL ESTADO)</t>
    </r>
  </si>
  <si>
    <t>Se establecen protocolos de seguridad, monitoreo y control de las actividades, evitando asi  usos no permtidos e inapropiados.</t>
  </si>
  <si>
    <t>CAP-10</t>
  </si>
  <si>
    <t>IAS53</t>
  </si>
  <si>
    <r>
      <rPr>
        <sz val="10"/>
        <rFont val="Calibri"/>
        <family val="2"/>
        <scheme val="minor"/>
      </rPr>
      <t xml:space="preserve">Utilización de especies no apropiadas para el área y/o utilización de una sola especie forestal. </t>
    </r>
    <r>
      <rPr>
        <sz val="10"/>
        <rFont val="Calibri (Body)"/>
      </rPr>
      <t>(EN CASOS DE REGENERACION ASISTIDA POR EL ESTADO)</t>
    </r>
  </si>
  <si>
    <t>Se mantiene la composición de especies arbóreas apropiadas de acuerdo con la etapa de sucesión del rodal.</t>
  </si>
  <si>
    <t>CAP-11</t>
  </si>
  <si>
    <t>IAS54</t>
  </si>
  <si>
    <t>Se intensifica la extracción de leña y tala no autorizada en áreas forestales conservadas.</t>
  </si>
  <si>
    <t xml:space="preserve">Degradación Forestal. Perdida de hábitat y diversidad de fauna. </t>
  </si>
  <si>
    <t>Se protege el sitio de manejo, especialmente las de 10 o más hectáreas. Plan de monitoreo en áreas de conservación. Registro y reporte de incidentes.                      Se realizan acciones de protección para la biodiversidad.</t>
  </si>
  <si>
    <t>CAP-12; CAP-13; CAP-14</t>
  </si>
  <si>
    <t>PO 4.36. (Conservación de bosques, manejo sustentable de bosques, plantaciones, certificación de manejo forestal sostenible y plantaciones, control de incendios). PO 4.01. (Evaluación ambiental, identificación de impactos ambientales y sociales, medidas de mitigación, seguimiento y registro, consultas, mecanismo de quejas y atención a denuncias). PO 4.04. (Hábitats naturales, conservación de hábitats naturales críticos, promoción de biodiversidad, corredores biológicos, servicios ambientales, áreas protegidas).</t>
  </si>
  <si>
    <t>IAS55</t>
  </si>
  <si>
    <t>CAP-16; CAP-17; CAP-20</t>
  </si>
  <si>
    <t>IAS56</t>
  </si>
  <si>
    <r>
      <t xml:space="preserve">Presencia de plagas y enfermedades. </t>
    </r>
    <r>
      <rPr>
        <sz val="10"/>
        <rFont val="Calibri (Body)"/>
      </rPr>
      <t>PINARES</t>
    </r>
    <r>
      <rPr>
        <sz val="10"/>
        <rFont val="Calibri"/>
        <family val="2"/>
        <scheme val="minor"/>
      </rPr>
      <t>.</t>
    </r>
  </si>
  <si>
    <t xml:space="preserve"> Se establecen protocolos para el uso de insumos químicos y se capacita en el uso de los mismos.</t>
  </si>
  <si>
    <t xml:space="preserve">Se realiza detección de plagas y enfermedades mediante monitoreos continuos en campo o sitios donde se establece la reforestación.                                                                                               Se realiza prevención y control biológico en lugar de aplicación de pesticidas y fertilizantes químicos.                                                                                            Se realiza raleo sanitario dentro de las plantaciones que están afectados severamente y cuya condición no puede revertirse.                                                                               Se establecen protocolos para el uso de insumos químicos y se capacita en el uso de los mismos.      </t>
  </si>
  <si>
    <t>CAP-19; CAP-21; CAP-22; CAP-23; CAP-24; CAP-25</t>
  </si>
  <si>
    <t>IAS57</t>
  </si>
  <si>
    <t>Baja tasa de supervivencia de las especies forestales por un mal manejo. (EN CASO DE REGENERACION ASISTIDA)</t>
  </si>
  <si>
    <t>No ocurre un incremento en la cobertura forestal.</t>
  </si>
  <si>
    <t xml:space="preserve">Se realiza raleo para manejo y raleos sanitario dentro de las plantaciones. Los individuos afectados severamente y cuya condición no puede revertirse son retirados. Se reponen las plantas muertas en cada ciclo de lluvia.  Se protege el sitio reforestado, especialmente los de 10 o más hectáreas. </t>
  </si>
  <si>
    <t>CAP-26; CAP-27; CAP-28</t>
  </si>
  <si>
    <t>PO 4.36. (Conservación de bosques, manejo sustentable de bosques, plantaciones, certificación de manejo forestal sostenible y plantaciones, control de incendios. PO 4.01. (Evaluación ambiental, identificación de impactos ambientales y sociales, medidas de mitigación, seguimiento y registro, consultas, mecanismo de quejas y atención a denuncias).</t>
  </si>
  <si>
    <t>Count of Código</t>
  </si>
  <si>
    <t>Column Labels</t>
  </si>
  <si>
    <t>Row Labels</t>
  </si>
  <si>
    <t>SSP-02</t>
  </si>
  <si>
    <t>SSP-03</t>
  </si>
  <si>
    <t>SSP-05</t>
  </si>
  <si>
    <t>SSP-07</t>
  </si>
  <si>
    <t>SSP-08</t>
  </si>
  <si>
    <t>SSP-14</t>
  </si>
  <si>
    <t>SSP-15</t>
  </si>
  <si>
    <t>SSP-17</t>
  </si>
  <si>
    <t>SSP-18</t>
  </si>
  <si>
    <t>SSP-19</t>
  </si>
  <si>
    <t>SSP-20</t>
  </si>
  <si>
    <t>SSP-21</t>
  </si>
  <si>
    <t>SSP-22</t>
  </si>
  <si>
    <t>SSP-23</t>
  </si>
  <si>
    <t>Grand Total</t>
  </si>
  <si>
    <t>Sistemas Silvopastoriles (Arborización de fincas ganaderas)</t>
  </si>
  <si>
    <t>Conservar la cobertura forestal natural. Se limita el desarrollo de los sitemas silvopastoriles  solo a predios ganaderos sin árboles o escasa cobertrua forestal, evitando asi el uso de áreas boscosas</t>
  </si>
  <si>
    <t>Construcción de Rondas Cortafuego en areas de regeneración natural y conservación de bosque.</t>
  </si>
  <si>
    <t>Realizar el manejo integrado de plagas, considerando la prevención y control biológico en lugar de los pesticidas y fertilizantes químicos.  Se realiza detección de plagas y enfermedades mediante monitoreos continuos. Eliminación de plantas dentro del sembradío y sus alrededores que pueden ser hospederas alternas de plagas o enfermedades. Se realiza control mecánico y físico de plagas.</t>
  </si>
  <si>
    <t>Se establecen acciones de capacitacion y fortalecimiento para aumentar la participacion de las mujeres en los procesos de decisiones</t>
  </si>
  <si>
    <t>Se establecen acciones de capacitacion y fortalecimiento para la participacion de las mujeres en las actividades silvopastoriles</t>
  </si>
  <si>
    <t>Se establecen acciones de capacitacion y fortalecimiento para reducir las brechas de acceso de la mujer a tenencia de la tierra.</t>
  </si>
  <si>
    <t>Se establecen medidas preventivas para proteger del ganado las plantaciones y cultivos. Se establecen plantaciones con especies no invasoras que generan sombra y/o alimento  para el ganado, en  concordancia con los criterios técnicos de la Dirección de Biodiversidad y Vida Silvestre y Dirección de Ganadería.</t>
  </si>
  <si>
    <t>Se establecen medidas preventivas para proteger del ganado las plantaciones y cultivos. Se establecen plantaciones con especies que generan sombra y/o alimento  para el ganado, en  concordancia con los criterios técnicos de la Dirección de Biodiversidad y Vida Silvestre y Dirección de Ganaderiá.</t>
  </si>
  <si>
    <t xml:space="preserve">Se mantienen libre de residuos contaminantes las áreas bajo manejo.   Considerar la normatividad y medidas sobre el uso y manejo de los fertilizantes y plaguicidas. En las cuencas altas se realizan acciones como uso controlado de productos químicos. </t>
  </si>
  <si>
    <t xml:space="preserve">Se mantienen libre de residuos contaminantes las áreas bajo manejo. Considerar la normatividad y medidas sobre el uso y manejo de los fertilizantes y plaguicidas. En las cuencas altas se realizan acciones como uso controlado de productos químicos. </t>
  </si>
  <si>
    <t>Se planifican las actividades del sistema silvopastoril considerando que las labores de plantación sean compatibles con los requerimientos de hábitat de especies vulnerables y especies en peligro de extinción.  Cuando corresponda, se establecen medidas que permitan el resguardo de la cuenca alta de los ríos. Para la simbra de árboles, se utilizan especies bajo el criterio técnico de la Dirección de Biodiversidad y Vida Silvestre y Dirección de Ganadería.</t>
  </si>
  <si>
    <t>Se realizan actividades de conservación de suelo por ejemplo: Se conserva o enriquece la materia orgánica del suelo. Se practican técnicas de estabilización de riberas de ríos, arroyos y cañadas. Estabilización de taludes.</t>
  </si>
  <si>
    <t>Ficha de Cumplimiento de Aspectos Ambientales y Sociales de los Proyectos (Programas, Sistemas y Planes) que implementan Actividades Tipo REDD+</t>
  </si>
  <si>
    <t>Proyecto</t>
  </si>
  <si>
    <t>Plan Nacional Quisqueya Verde (PNQV)</t>
  </si>
  <si>
    <t>Entidad Ejecutora</t>
  </si>
  <si>
    <t>MARN – Viceministerio de Recursos Forestales</t>
  </si>
  <si>
    <t>Area Prioritaria</t>
  </si>
  <si>
    <t>Provincia</t>
  </si>
  <si>
    <t>Municipio</t>
  </si>
  <si>
    <t>Actividad REDD</t>
  </si>
  <si>
    <t>Reforestación en el marco de REDD</t>
  </si>
  <si>
    <t>ID Registro iniciativas REDD+</t>
  </si>
  <si>
    <t>Esto viene del sistema de registro de iniciativas REDD+</t>
  </si>
  <si>
    <t>Area Intervenida en hectáreas</t>
  </si>
  <si>
    <t>Fecha inicio de la actividad PREDD</t>
  </si>
  <si>
    <t>&lt;dd/mm/aa&gt;</t>
  </si>
  <si>
    <t>Fecha de verificación de cumplimiento</t>
  </si>
  <si>
    <t>Evaluador</t>
  </si>
  <si>
    <t>Evaluación de Criterios de cumplimiento en el Predio</t>
  </si>
  <si>
    <t>Código</t>
  </si>
  <si>
    <t>Nivel Evaluacion</t>
  </si>
  <si>
    <t>Rubro</t>
  </si>
  <si>
    <t>Aspecto fortalecido (Riesgo)</t>
  </si>
  <si>
    <t xml:space="preserve">Criterios de cumplimiento </t>
  </si>
  <si>
    <t>Tipo de verificación</t>
  </si>
  <si>
    <t>Criterio de aceptación</t>
  </si>
  <si>
    <t>Cumplimiento (SI/NO/NA)</t>
  </si>
  <si>
    <t>Importancia del parámetro</t>
  </si>
  <si>
    <t>Calificación obtenida</t>
  </si>
  <si>
    <t>Comentarios</t>
  </si>
  <si>
    <t>OP 4.01</t>
  </si>
  <si>
    <t>OP 4.04</t>
  </si>
  <si>
    <t>OP 4.09</t>
  </si>
  <si>
    <t>OP 4.11</t>
  </si>
  <si>
    <t>OP 4.36</t>
  </si>
  <si>
    <t>OP 4.12</t>
  </si>
  <si>
    <t>Máx posible</t>
  </si>
  <si>
    <t>Manejo Forestal Sustentable (Aprovechamiento Forestal Sostenible)</t>
  </si>
  <si>
    <t>MFS-01</t>
  </si>
  <si>
    <t>UM</t>
  </si>
  <si>
    <t>Permisos y autorizaciones</t>
  </si>
  <si>
    <t>La actividad se realiza bajo un plan de manejo forestal o una autorización técnica orogada por el Ministerio de Medio Ambiente.</t>
  </si>
  <si>
    <t>Falta de Permisos y licencias</t>
  </si>
  <si>
    <t>Constancia del instrumento ambiental aprobado por el Ministerio de Medio Ambiente.</t>
  </si>
  <si>
    <t>Documental</t>
  </si>
  <si>
    <t>Referencia al número de autorización del Ministerio de Ambiente</t>
  </si>
  <si>
    <t>Si</t>
  </si>
  <si>
    <t>MFS-02</t>
  </si>
  <si>
    <t>Involucramiento de actores locales</t>
  </si>
  <si>
    <t>Desarrollo de consultas y acuerdos con los usuarios actuales de tierras publicas para llevar a acabo actividades productivas alternativas</t>
  </si>
  <si>
    <t>Ausencia de acuerdos con los usuarios actuales de tierras publicas para llevar a cabo actividades productivas alternativas.</t>
  </si>
  <si>
    <t>Documento de acuerdos con los usuarios actuales de tierras publicas</t>
  </si>
  <si>
    <t>Acta de la reunion o acuerdo, informes de la consulta, listas de participación, fotos de la consulta.</t>
  </si>
  <si>
    <t>MFS-03</t>
  </si>
  <si>
    <t>Plan Operativo Anual  según el Plan de Manejo Forestal.  (SÓLO APLICA PARA PROYECTOS EN OPERACIÓN).</t>
  </si>
  <si>
    <t>Referencia al número consecutivo del Plan Operativo</t>
  </si>
  <si>
    <t>MFS-04</t>
  </si>
  <si>
    <t>Carta de entrega y archivo electrónico del informe de ejecución, desarrollo y cumplimiento del plan de manejo forestal sostenible correspondiente a la anualidad inmediata anterior ejercida (SÓLO APLICA PARA PROYECTOS EN OPERACIÓN).</t>
  </si>
  <si>
    <t xml:space="preserve">Numero de oficio de los informes hechos por la provincial </t>
  </si>
  <si>
    <t>NA</t>
  </si>
  <si>
    <t>MFS-05</t>
  </si>
  <si>
    <t>Supervisión y monitoreo de salvaguardas</t>
  </si>
  <si>
    <r>
      <t>El plan de manejo forestal o la autorización técnica  correspondiente contempla mantener un minino de diversidad de especies forestales, evitando asi el monocultivo. (</t>
    </r>
    <r>
      <rPr>
        <sz val="12"/>
        <color rgb="FFFF0000"/>
        <rFont val="Calibri (Body)"/>
      </rPr>
      <t>NO APLICA PARA RODALES NATURALES DE UNA SOLA ESPECIE Y PLANTACIONES FORESTALES YA ESTABLECIDAS CON UNA SOLA ESPECIE</t>
    </r>
    <r>
      <rPr>
        <sz val="12"/>
        <color theme="1"/>
        <rFont val="Calibri"/>
        <family val="2"/>
        <scheme val="minor"/>
      </rPr>
      <t>)</t>
    </r>
  </si>
  <si>
    <t>Degradacion de biodiversidad / bosques / areas protegidas</t>
  </si>
  <si>
    <t>Las areas bajo manejo presentan mas de una especie</t>
  </si>
  <si>
    <t>Visual</t>
  </si>
  <si>
    <t>Fotografia georeferenciada con las especies en el area de manejo</t>
  </si>
  <si>
    <t>MFS-06</t>
  </si>
  <si>
    <t>Las areas bajo manejo no incluye especies invasoras</t>
  </si>
  <si>
    <t>Visual y documental</t>
  </si>
  <si>
    <t>Fotografía georeferenciada y revisión de que la lista de especies del PMF no incluye especies invasoras</t>
  </si>
  <si>
    <t>MFS-08</t>
  </si>
  <si>
    <t xml:space="preserve">Se protege el sitio de manejo, especialmente las de 10 o más hectáreas. Plan de monitoreo en áreas de conservación.                        Registro y reporte de la extracción de madera en la zona. Se realizan acciones de protección para la biodiversidad. </t>
  </si>
  <si>
    <t>Listado y reporte de incidentes del Sistema de Atención
a Quejas, Reclamos y Conflictos. No se identifican incidentes durante la visita de campo</t>
  </si>
  <si>
    <t>No hay reporte de incidentes para el predio en el SQRS. En caso de incidente documentar con fotografía georeferenciada ( ejm. Tala no autorizada, incursion de ganado dentro del area, etc)</t>
  </si>
  <si>
    <t>MFS-09</t>
  </si>
  <si>
    <t>Se dejan al menos 1 árbol hueco por hectárea sin cortar durante la limpia y la corta final para las aves, animales e insectos.</t>
  </si>
  <si>
    <t>Fotografía georeferenciada</t>
  </si>
  <si>
    <t>Capacitación y sensibilización ambiental</t>
  </si>
  <si>
    <t>El usuario ha recibido capacitación en medidas de protección para la biodiversidad, por ejemplo: dejar árboles viejos y huecos sin cortar durante la limpia y la corta final para las aves, animales e insectos</t>
  </si>
  <si>
    <t>Confirmación mediante entrevista / certicado</t>
  </si>
  <si>
    <t>El usuario no sustituye por ninguna razón los bosques naturales por plantaciones forestales</t>
  </si>
  <si>
    <t>En caso de que se evidencie la sustitucion de bosque natural por plantaciones forestales se revisan las imágenes de alta resolución para comprobar el no cambio de uso.</t>
  </si>
  <si>
    <t>MFS-12</t>
  </si>
  <si>
    <t>Se realizan actividades de conservación de suelo por ejemplo: Se distribuyen los residuos de la cosecha forestal sobre el suelo. Se mantienen libre de residuos contaminantes las áreas bajo manejo. En las cuencas altas se realizan acciones como: retención de árboles muertos en pie, construcción de trochas contrafuego (solo para plantaciones &gt;35 ha), realización de obras de conservación y restauración de suelos.</t>
  </si>
  <si>
    <t>Ausencia de practicas de conservación de suelos</t>
  </si>
  <si>
    <t>Cumplimiento de medidas para proteger al suelo de la erosión.</t>
  </si>
  <si>
    <t>Fotografía georeferenciada de las medidas de protección de suelo</t>
  </si>
  <si>
    <t>MFS-13</t>
  </si>
  <si>
    <t xml:space="preserve">Se conserva o enriquece la materia orgánica del suelo. Se practican técnicas de estabilización de riberas de ríos, arroyos y cañadas. Estabilización de taludes.  Se distribuyen los residuos de la cosecha forestal sobre el suelo. Se mantienen libre de residuos contaminantes las áreas bajo manejo.   Considerar la normatividad y medidas sobre el uso y manejo de los fertilizantes y plaguicidas. En las cuencas altas se realizan acciones como: retención de árboles muertos en pie y árboles que sobrepasan el dosel superior, construcción de trochas contrafuego, realización de obras de conservación y restauración de suelos, uso controlado de productos químicos. </t>
  </si>
  <si>
    <t>Mala gestion de residuos</t>
  </si>
  <si>
    <t>Área libre de residuos contaminantes y se utilizan abonos verdes dentro y fuera de la unidad de manejo (follaje, ramas, etc.)</t>
  </si>
  <si>
    <t>Fotografías georeferenciadas</t>
  </si>
  <si>
    <t>Construcción de rondas contrafuego en areas mayores a 35 ha</t>
  </si>
  <si>
    <t>Mal control de incendios</t>
  </si>
  <si>
    <t>Fotografia georeferenciada de rondas cortafuegos</t>
  </si>
  <si>
    <t>MFS-15</t>
  </si>
  <si>
    <t>Realizar  manejo integrado de plagas, considerando la prevención y control biológico en lugar de los pesticidas y fertilizantes químicos.  Se realiza detección de plagas y enfermedades mediante monitoreos continuos, que implica la realización de recorridos en campo o sitios donde se establece la reforestación. Eliminación de plantas dentro del sembradío y sus alrededores que pueden ser hospederas alternas de plagas o enfermedades. Se realiza control mecánico y físico de plagas. Se realiza raleo sanitario dentro de las plantaciones que están afectados severamente y cuya condición no puede revertirse.</t>
  </si>
  <si>
    <t>Mala gestión de plagas y enfermedades</t>
  </si>
  <si>
    <t>El usuario ha recibido capacitación y supervisión para el combate de plagas y enfermedades con bioinsecticidas o depredadores naturales y/o estrategias que aíslen y controlen la expansión de una plaga o enfermedad, sin necesidad de productos agroquímicos. De esta manera se fomentará un ecosistema sano</t>
  </si>
  <si>
    <t>MFS-16</t>
  </si>
  <si>
    <t xml:space="preserve">Se mantienen libre de residuos contaminantes las áreas bajo manejo. Considerar la normatividad y medidas sobre el uso y manejo de los fertilizantes y plaguicidas. En las cuencas altas se hace uso controlado de productos químicos. </t>
  </si>
  <si>
    <t>Cuando sea inevitable la utilización de productos agroquímicos, se deberá vigilar que se utilice en las dosis recomendadas por los proveedores y tomar conocimiento de su duración en el ambiente, solubilidad en agua y posibilidad de infiltración hacia mantos acuíferos</t>
  </si>
  <si>
    <t>Comprobación del uso correcto de agroquímicos mediante entrevista al productor</t>
  </si>
  <si>
    <t>MFS-17</t>
  </si>
  <si>
    <t>El bosque no evidencia problemas de alta densidad del rodal (condición de autorraleo) o problemas sanitarios.</t>
  </si>
  <si>
    <t>Fotografia georefenciada</t>
  </si>
  <si>
    <t>MFS-19</t>
  </si>
  <si>
    <t>Malas practicas de seguridad laboral</t>
  </si>
  <si>
    <t>El usuario ha recibido capacitación en la utilización de equipo de protección personal necesario. (Guantes, mascarillas, camisa con mangas, pantalón largo, zapatos de seguridad).</t>
  </si>
  <si>
    <t>MFS-20</t>
  </si>
  <si>
    <t>No utilizar y desechar de acuerdo a las buenas prácticas los envases de productos químicos para guardar agua o alimentos.</t>
  </si>
  <si>
    <t>MFS-21</t>
  </si>
  <si>
    <t xml:space="preserve">El usuario ha recibido capacitación en la adquicisión de productos que se entreguen con la información sobre los requerimientos especiales para su uso y las indicaciones de qué hacer en caso de ingestión accidental, o contacto prolongado con la piel (hojas de seguridad que otorga el proveedor). </t>
  </si>
  <si>
    <t>MFS-22</t>
  </si>
  <si>
    <t>Etiquetar y organizar las sustancias para evitar accidentes o derrames. Consultar el catálogo de plaguicidas permitidos en República Dominicana actualizado y Código Internacional de Conducta y utilización de Plaguicidas de la FAO.</t>
  </si>
  <si>
    <t>MFS-23</t>
  </si>
  <si>
    <t>Se establecen acciones de capacitacion y fortalecimiento para la participacion de las mujeres en las actividades forestales</t>
  </si>
  <si>
    <t>Ausencia de enfoque de género</t>
  </si>
  <si>
    <t>El beneficiario ha recibido capacitación para el desarrollo de actividades para mejorar la visibilidad y la valoración del aporte de las mujeres en las cadenas productivas forestales.</t>
  </si>
  <si>
    <t>Listado de participacion femenina en las actividades de capacitacion establecimiento, manejo, aprovechamiento y comercialización de plantaciones y SAF, incluyendo viverizacion de plantulas y comercialización de productos no forestales</t>
  </si>
  <si>
    <t>MFS-24</t>
  </si>
  <si>
    <t>OCR</t>
  </si>
  <si>
    <t>Actividades para aumentar el número de organizaciones que integran la participación de las mujeres en la membresía y en sus órganos directivos en los subproyectos priorizados por REDD+.</t>
  </si>
  <si>
    <t>Listado de participacion femenina en las organizano de decisión del subproyecto REDD+.</t>
  </si>
  <si>
    <t>MFS-25</t>
  </si>
  <si>
    <t xml:space="preserve">El beneficiario ha recibido capacitación para el desarrollo de atividades para reducir las brechas de acceso a la mujer a la tenencia, posesión y uso de la tierra a la actividad productiva en los proyectos priorizados por REDD+. </t>
  </si>
  <si>
    <t>Listado de participacion femenina en las actividades de capacitacion</t>
  </si>
  <si>
    <t>Reforestación en el marco de REDD (Reforestación con derecho a corte)</t>
  </si>
  <si>
    <t>Se realiza un plan de reforestación considerando que las labores forestales y las especies a implementar sean compatibles con los requerimientos de hábitat de especies vulnerables y especies en peligro de extinción.  Se considera abordar explícitamente, en los programas de manejo forestal, los aspectos de la conservación de la biodiversidad en los procesos de planificación y ejecución forestal. Cuando corresponda, se establecen medidas que permitan el resguardo de la cuenca alta de los ríos.</t>
  </si>
  <si>
    <t>Se realiza un plan de reforestación considerando que las labores forestales y las especies a implementar sean compatibles con los requerimientos de hábitat de especies vulnerables y especies en peligro de extinción.  Se considera abordar explícitamente, en el plan de reforestación, los aspectos de la conservación de la biodiversidad en los procesos de planeación y ejecución forestal. Cuando corresponda, se establecen medidas que permitan el resguardo de la cuenca alta de los ríos.</t>
  </si>
  <si>
    <r>
      <rPr>
        <sz val="12"/>
        <color theme="1"/>
        <rFont val="Calibri (Body)"/>
      </rPr>
      <t>Número de certificado de derecho a corte.</t>
    </r>
    <r>
      <rPr>
        <strike/>
        <sz val="12"/>
        <color theme="1"/>
        <rFont val="Calibri (Body)"/>
      </rPr>
      <t xml:space="preserve">
</t>
    </r>
    <r>
      <rPr>
        <sz val="12"/>
        <color theme="1"/>
        <rFont val="Calibri (Body)"/>
      </rPr>
      <t>Un oficial del ministerio emite este certificado 6 meses despues de establecida la plantacion, y se ha asegurado de que se utilicen las especies, tipo de plntacion y espacimiento adecuados.</t>
    </r>
  </si>
  <si>
    <t>SI</t>
  </si>
  <si>
    <t>REF-02</t>
  </si>
  <si>
    <t>REF-03</t>
  </si>
  <si>
    <t>El germoplasma forestal es de buena calidad y de procedencia conocida. Para las fuentes semilleros se han seleccionado los bosques mejor conservados o plantaciones de las cuales se conoce la procedencia de su germoplasma.  Las plantas obtenidas del vivero cumplen con los parámetros de calidad (diámetro de tallo, altura de planta, raíz, micorrizas, lignificación, vigor y sanidad). El traslado de las plántulas al sitio de reforestación se realiza de manera adecuada.</t>
  </si>
  <si>
    <t>Demostración de la procedencia de la semilla o plántula libre de plagas (certificación de procedencia de semilla  plántula libre de plagas)</t>
  </si>
  <si>
    <t>Factura en caso de compra de semilla  con certificacion de procedencia o en caso de plantulas factura del vivero autorizado por recursos forestales.</t>
  </si>
  <si>
    <t>No</t>
  </si>
  <si>
    <t>REF-04</t>
  </si>
  <si>
    <t>Se realizan raleos sanitario dentro de las plantaciones. Los individuos afectados severamente y cuya condición no puede revertirse son retirados. Se reponen las plantas muertas en cada ciclo de lluvia.  Se protege el sitio reforestado, especialmente los de 10 o más hectáreas.</t>
  </si>
  <si>
    <t>Fotografia georeferencida</t>
  </si>
  <si>
    <t>REF-05</t>
  </si>
  <si>
    <t xml:space="preserve">En el área de manejo forestal se observa una diversidad de especies arbóreas y las mismas son especies propias de la región. </t>
  </si>
  <si>
    <t>Fotografía georeferenciada y reporte (listado de especies forestales contempladas)</t>
  </si>
  <si>
    <t>x</t>
  </si>
  <si>
    <t>REF-06</t>
  </si>
  <si>
    <t xml:space="preserve">Se protege el sitio de manejo, especialmente las de 10 o más hectáreas.  Plan de monitoreo en áreas de conservación. Registro y reporte de extraccion de madera en la zona. Se realizan acciones de protección para la biodiversidad. </t>
  </si>
  <si>
    <t>Incluir señalización con información básica de actividades permitidas y no permitidas, y a quién reportar irregularidades o emergencias.</t>
  </si>
  <si>
    <t>REF-07</t>
  </si>
  <si>
    <t xml:space="preserve">Se protege el sitio de manejo, especialmente las de 10 o más hectáreas.  Plan de monitoreo en áreas de conservación. Registro y reporte de extracci;on de manders en la zona. Se realizan acciones de protección para la biodiversidad. </t>
  </si>
  <si>
    <t>REF-08</t>
  </si>
  <si>
    <t>El benificiario ha recibido capacitación en la actividad de reforestación y las buenas practicas de manejo.</t>
  </si>
  <si>
    <t>REF-09</t>
  </si>
  <si>
    <t>Llevar a cabo medidas de protección para la biodiversidad, por ejemplo: dejar árboles viejos y huecos sin cortar durante la limpia y la corta final para las aves, animales e insectos</t>
  </si>
  <si>
    <t>Fotografía georeferenciada y reporte</t>
  </si>
  <si>
    <t>REF-10</t>
  </si>
  <si>
    <t>Se realizan actividades de conservación de suelo por ejemplo: Se conserva o enriquece la materia orgánica del suelo.Se practican técnicas Se distribuyen los residuos de la cosecha forestal sobre el suelo. Se mantienen libre de residuos contaminantes las áreas bajo manejo.    En las cuencas altas se realizan acciones como: retención de árboles muertos en pie, construcción de trochas contrafuego (solo para plantaciones &gt;35 ha), realización de obras de conservación y restauración de suelos.</t>
  </si>
  <si>
    <t>REF-11</t>
  </si>
  <si>
    <t>El usuario ha recibido capacitación el combate de plagas y enfermedades con bioinsecticidas o depredadores naturales y/o estrategias que aíslen y controlen la expansión de una plaga o enfermedad, sin necesidad de productos agroquímicos. De esta manera se fomentará un ecosistema sano</t>
  </si>
  <si>
    <t>REF-13</t>
  </si>
  <si>
    <t>REF-14</t>
  </si>
  <si>
    <t>Utilizar equipo de protección personal necesario. (Guantes, mascarillas, camisa con mangas, pantalón largo, zapatos de seguridad).</t>
  </si>
  <si>
    <t>REF-15</t>
  </si>
  <si>
    <t>REF-16</t>
  </si>
  <si>
    <t>REF-17</t>
  </si>
  <si>
    <t>REF-18</t>
  </si>
  <si>
    <t>Los beneficiarios reciben cursos sobre manejo adecuado de plaguicidas y equipo de protección personal.</t>
  </si>
  <si>
    <t>REF-19</t>
  </si>
  <si>
    <t>Construcción de romdas contrafuego en areas mayores a 35 ha</t>
  </si>
  <si>
    <t>REF-20</t>
  </si>
  <si>
    <t>Listado de participacion femenina en las actividades de capacitación de establecimiento, manejo, aprovechamiento y comercialización de plantaciones y SAF, incluyendo viverizacion de plantulas y comercialización de productos no forestales</t>
  </si>
  <si>
    <t>REF-22</t>
  </si>
  <si>
    <t xml:space="preserve">El beneficiario ha recibido capacitación para el desarrollo de actividades para reducir las brechas de acceso a la mujer a la tenencia, posesión y uso de la tierra a la actividad productiva en los proyectos priorizados por REDD+. </t>
  </si>
  <si>
    <t>Sistemas Agroforestales (Producción de café y cacao bajo sombra)</t>
  </si>
  <si>
    <t>SAF-01</t>
  </si>
  <si>
    <t xml:space="preserve">Se planifica las actividades del sistema agroforestal   considerando que las labores forestales, agrícolas y las especies a implementar sean compatibles con los requerimientos de hábitat de especies vulnerables y especies en peligro de extinción.  Cuando corresponda, se establecen medidas que permitan el resguardo de la cuenca alta de los ríos. Se utilizan especies conforme criterio técnico de Dirección de Biodiversidad y Vida Silvestre.      </t>
  </si>
  <si>
    <t>Número de Referencia de constancia ambiental expendida por el MARN para los proyectos Categorizados por el reglamento de la ley 64-00 (esto aplica para proyectos categoría c, mayores a 50 ha).</t>
  </si>
  <si>
    <t>Número de constancia extendida por MARN</t>
  </si>
  <si>
    <t>EEs consideran que es poco factible la elaboracion de un plan de establecimiento de las plantaciones de cacao y café menores a 50 ha. 80% de productores de cacao son pequenos (5 ha). 
Esto seria un criterio de exclusion para potenciales beneficiarios. 
Se propone que al momento de registrar areas menores a 50 con el propietario se compromenta con la aplicación de una guia de buenas practicas a apliar durante el establecimiento y manejo de las plantaciones. Ya existen ejemplos de guias disponibles para productores. Se sugiere hacer una sintesis de una hoja con principales buenas practicas. NO DUPLICAR DOCUMENTOS.</t>
  </si>
  <si>
    <t>SAF-02</t>
  </si>
  <si>
    <t>Se utilizan especies no invasoras</t>
  </si>
  <si>
    <t>No se utilizan árboles para sombra de especies invasores. Se pueden utilizar especies de flor y frutas para la fauna.</t>
  </si>
  <si>
    <t>Se verifica en campo que los árboles para sombra no son especies invasoras.</t>
  </si>
  <si>
    <t>SAF-05</t>
  </si>
  <si>
    <t xml:space="preserve">Se realizan actividades de conservación de suelo por ejemplo: Se conserva o enriquece la materia orgánica del suelo. Se practican técnicas de estabilización de riberas de ríos, arroyos y cañadas. Estabilización de taludes. En las cuencas altas se realizan acciones como: realización de obras de conservación y restauración de suelos, uso controlado de productos químicos. </t>
  </si>
  <si>
    <t>Se establecen medidas para proteger el suelo de la erosión. Se implementan prácticas de preparación del suelo que protejan los recursos naturales y al mismo tiempo mejoren la productividad y reduzcan los costos de producción. (Labranza mínima o cero)</t>
  </si>
  <si>
    <t>Fotografía georeferenciada de las prácticas de preparación de los suelos</t>
  </si>
  <si>
    <t>SAF-07</t>
  </si>
  <si>
    <t>SAF-08</t>
  </si>
  <si>
    <t>No sustituir por ninguna razón los bosques naturales por plantaciones forestales</t>
  </si>
  <si>
    <t>El productor ha recibido capacitación en el combate y control de incendios.</t>
  </si>
  <si>
    <t>El nivel de intensidad de la actividad no justifica la realización de esta medida.</t>
  </si>
  <si>
    <t>Se realiza detección de plagas y enfermedades mediante monitoreos continuos. Eliminación de plantas dentro del sembradío y sus alrededores que pueden ser hospederas alternas de plagas o enfermedades. Se realiza control mecánico y físico de plagas.</t>
  </si>
  <si>
    <t>El productor ha recibido capacitación el combate de plagas y enfermedades con bioinsecticidas con depredadores naturales y/o estrategias que aíslen y controlen la expansión de una plaga o enfermedad, sin necesidad de productos agroquímicos. De esta manera se fomentará un ecosistema sano</t>
  </si>
  <si>
    <t>SAF-11</t>
  </si>
  <si>
    <t>xx</t>
  </si>
  <si>
    <t>SAF-12</t>
  </si>
  <si>
    <t>SAF-13</t>
  </si>
  <si>
    <t>SAF-14</t>
  </si>
  <si>
    <t>Sólo adquirir productos que se entreguen con la información sobre los requerimientos especiales para su uso y las indicaciones de qué hacer en caso de ingestión accidental, o contacto prolongado con la piel (hojas de seguridad que otorga el proveedor). Consultar el catálogo de plaguicidas permitidos en República Dominicana actualizado y Código Internacional de Conducta y utilización de Plaguicidas de la FAO.</t>
  </si>
  <si>
    <t>SAF-15</t>
  </si>
  <si>
    <t>El beneficiario ha recibido capacitación para el desarrollo de actividades para mejorar la visibilidad y la valoración del aporte de las mujeres en las cadenas productivas agricolas y forestales.</t>
  </si>
  <si>
    <t>Listado de participacion femenina en las actividades de capacitación establecimiento, manejo, aprovechamiento y comercialización de plantaciones y SAF, incluyendo viverizacion de plantulas.</t>
  </si>
  <si>
    <t>SAF-17</t>
  </si>
  <si>
    <t>SAF-18</t>
  </si>
  <si>
    <t>Mayor parte de los beneficiarios no  alcanzan las 50ha. Podria ser un criterio de exclusion si se exige un plan a estos predios menores. No hay problema con incluir una planificacion para los pequeños. Esta planificacion puede ser para un grupo de predios con areas menores a 50 ha. Para este caso la guía de buenas practicas puede ser utiizada como marco de planificacion. Se sugiere hacer una sintesis de una hoja con principales buenas practicas. NO DUPLICAR DOCUMENTOS (guias ya establecidas por EE). Esto se coloca como un anexo al acuerdo entre la EE y el beneficiario.</t>
  </si>
  <si>
    <t>Se han implementado medidas para que las plantaciones y cultivos por regeneración se encuentran protegidos del ganado, tales como cercados, barreras físicas o arboladas, etc.</t>
  </si>
  <si>
    <t>Fotografía georeferenciada.</t>
  </si>
  <si>
    <t>No se utilizan árboles para sombra o cercos vivos de especies invasores. Se pueden utilizar especies forrajeras o de flor y frutas para la fauna. Utilizan especies de rebrote para uso de postes y otras facilidades. Se utilizan especies no invasoras adaptadas a la zonas con escases de agua.</t>
  </si>
  <si>
    <t>Fotografía georeferenciada de las especies plantadas</t>
  </si>
  <si>
    <t>No sustituir por ninguna razón los bosques naturales por sistemas silvopastoriles</t>
  </si>
  <si>
    <t>En caso de que se evidencie la sustitucion de bosque natural por sistemas silvopastoriles se revisan las imágenes de alta resolución para comprobar el no cambio de uso.</t>
  </si>
  <si>
    <t>Se implementan medidas para proteger al suelo de la erosión y/o se practica la rotación de potreros, para disminuir el pisoteo de los pastos y la compactación del suelo.</t>
  </si>
  <si>
    <t>Se prevenie la diseminación de enfermedades y se mantiene la salud del hato.</t>
  </si>
  <si>
    <t>Fotografía georefernciada que evidencia la buena salud del hato.</t>
  </si>
  <si>
    <t>El productor ha recibido capacitación el combate de plagas y enfermedades con bioinsecticidas con depredadores naturales y/o estrategias que aíslen y controlen la expansión de una plaga o enfermedad, sin necesidad de productos agroquímicos. De esta manera se fomentará un ecosistema sano.</t>
  </si>
  <si>
    <t>El beneficiario ha recibido capacitación para el desarrollo de actividades para mejorar la visibilidad y la valoración del aporte de las mujeres en las cadenas productivas agropecuarias y forestales.</t>
  </si>
  <si>
    <t>Listado de participacion femenina en las actividades de capacitación establecimiento, manejo, aprovechamiento y comercialización de  sistemas silvopastoriles, incluyendo viverizacion de plantulas.</t>
  </si>
  <si>
    <t>Regeneración Natural asistida de zonas degradadas</t>
  </si>
  <si>
    <t>RNA-02</t>
  </si>
  <si>
    <t>Se protege el sitio de manejo, especialmente los de 10 o más hectáreas. Registro y reporte de la extracción de madera en la zona.  Se realizan acciones de protección para la biodiversidad. Se mantienen libre de residuos contaminantes las áreas bajo regeneración. Se protege el sitio de restauración.</t>
  </si>
  <si>
    <t xml:space="preserve">Los usuarios han recibido capacitación técnica sobre  conservación de la biodiversidad y practica para desarrollar la actividad. Se realiza monitoreo y seguimiento a las zonas de regeneración natural por parte de personal técnico capacitado. </t>
  </si>
  <si>
    <t>RNA-05</t>
  </si>
  <si>
    <t xml:space="preserve">Se protege el sitio de manejo, especialmente los de 10 o más hectáreas. Registro y reporte de la extracción no autorizada de madera en la zona.  Se realizan acciones de protección para la biodiversidad. </t>
  </si>
  <si>
    <t>RNA-07</t>
  </si>
  <si>
    <t>Llevar a cabo medidas de protección para la biodiversidad durante la labores de implementación de la Regeneración Natural asistida que permiten la creación de microhabitats, mejoran la conectividad del paisaje y la protección de sitios clave para la flora y la fauna.</t>
  </si>
  <si>
    <t>RNA-09</t>
  </si>
  <si>
    <t xml:space="preserve">Se conserva o enriquece la materia orgánica del suelo. Se mantienen libre de residuos contaminantes las áreas bajo manejo.   Considerar la normatividad y medidas sobre el uso y manejo de los fertilizantes y plaguicidas. En las cuencas altas se realizan acciones como uso controlado de productos químicos. </t>
  </si>
  <si>
    <t>RNA-10</t>
  </si>
  <si>
    <t>Se han implementado rondas cortafuegos en las areas de bosque en proteccion y en regeneración en zonas de alta probabilidad de incendios</t>
  </si>
  <si>
    <t>Fotografia georeferenciada de rondas cortafuegos en zonas de alta probabilidad de incendios</t>
  </si>
  <si>
    <t>Realizar el manejo integrado de plagas, considerando la prevención y control biológico en lugar de los pesticidas y fertilizantes químicos.  Se realiza detección de plagas y enfermedades mediante monitoreos continuos, que implica la realización de recorridos en campo o sitios donde se establece la reforestación. Se realiza control mecánico y físico de plagas.</t>
  </si>
  <si>
    <t xml:space="preserve">Se conserva o enriquece la materia orgánica del suelo. Se mantienen libre de residuos contaminantes las áreas bajo manejo.   Considerar la normatividad y medidas sobre el uso y manejo de los fertilizantes y plaguicidas. En las cuencas altas se realizan acciones como: construcción de brechas contrafuego y uso controlado de productos químicos. </t>
  </si>
  <si>
    <t>RNA-13</t>
  </si>
  <si>
    <t>RNA-14</t>
  </si>
  <si>
    <t>RNA-15</t>
  </si>
  <si>
    <t>RNA-16</t>
  </si>
  <si>
    <t>RNA-20</t>
  </si>
  <si>
    <t>Actividades para mejorar la visibilidad y la valoración del aporte de las mujeres en las cadenas productivas  forestales.</t>
  </si>
  <si>
    <t>Listado de participacion femenina en las actividades de capacitación establecimiento, manejo, aprovechamiento y comercialización de plantaciones y SAF, incluyendo viverizacion de plantulas y comercialización de productos no forestales</t>
  </si>
  <si>
    <t>RNA-21</t>
  </si>
  <si>
    <t>RNA-22</t>
  </si>
  <si>
    <t xml:space="preserve">Actividades para reducir las brechas de acceso a la mujer a la tenencia, posesión y uso de la tierra a la actividad productiva en los proyectos priorizados por REDD+. </t>
  </si>
  <si>
    <t>Conservar bosques en áreas protegidas prioritarias junto con los actores sociales</t>
  </si>
  <si>
    <t>CAP-01</t>
  </si>
  <si>
    <t>ASP</t>
  </si>
  <si>
    <t>Se involucran actores locales y/o se establecen alternativas de producción sostenibles.  Fortalecimiento de la capacitación en supervisión y monitoreo de salvaguardas y la conservación del área protegida. Se establecen acciones de capacitación y sensibilización sobre la conservación de recursos naturales y prácticas de manejo sostenible. Se establecen estrategias para apoyar y fomentar proyectos y prácticas de aprovechamiento sostenible de cultivo.   Fomento y apoyo a emprendimientos de grupos de mujeres. Se establecen estrategias para fortalecer los beneficios asociados a la conservación. Integración de comunitarios al cuerpo de guardaparques.</t>
  </si>
  <si>
    <t>Ausencia de acuerdos con los usuarios actuales para conservacion.</t>
  </si>
  <si>
    <r>
      <t xml:space="preserve">En las áreas protegidas donde hay </t>
    </r>
    <r>
      <rPr>
        <sz val="12"/>
        <color rgb="FFFF0000"/>
        <rFont val="Calibri"/>
        <family val="2"/>
        <scheme val="minor"/>
      </rPr>
      <t>pérdida de bosque o riesgo de pérdida de bosque</t>
    </r>
    <r>
      <rPr>
        <sz val="12"/>
        <color theme="0"/>
        <rFont val="Calibri"/>
        <family val="2"/>
        <scheme val="minor"/>
      </rPr>
      <t>, se requiere de un Plan de involucramiento actores locales y/o establecimiento de alternativas sustentables. Fortalecimiento de la capacitación en supervisión y monitoreo de salvaguardas que incluya la participación de usuarios y población que vive en las zonas de amortiguamiento del área protegida.</t>
    </r>
  </si>
  <si>
    <t xml:space="preserve">Convocatorias, fotografías y listado de participantes en los procesos de elaboración del plan de involucramiento de actores locales y/o establecimiento alternativas sustentables. Fortalecimiento de la capacitación en supervisión y monitoreo de salvaguardas. </t>
  </si>
  <si>
    <t>CAP-02</t>
  </si>
  <si>
    <t xml:space="preserve">En las áreas protegidas donde hay conflictos con comunidades que aumentan el riego de pérdida de bosque, se promueve la participación de usuarios y población que vive dentro o en las zonas de amortiguamiento del área protegida en reuniones de involucramiento de actores y/o establecimiento de alternativas sustentables.                </t>
  </si>
  <si>
    <t>CAP-03</t>
  </si>
  <si>
    <t>Ausencia de practicas sostenibles en Areas Protegidas</t>
  </si>
  <si>
    <t xml:space="preserve">Donde aplique, las comunidades ubicadas dentro del ASP y en la zona de amortiguamiento reciben capacitación para la implementación de sistemas agroforestales de café y cacao y practicas sostenibles de cultivo; </t>
  </si>
  <si>
    <t>CAP-04</t>
  </si>
  <si>
    <t xml:space="preserve">Se involucran actores locales y/o se establecen alternativas de producción sostenibles.  Fortalecimiento de la capacitación en supervisión y monitoreo de salvaguardas y la conservación del área protegida. Se establecen acciones de capacitación y sensibilización sobre la conservación de recursos naturales y prácticas de manejo sostenible. Se establecen estrategias para apoyar y fomentar proyectos y prácticas de aprovechamiento sostenible de cultivo.   Fomento y apoyo a emprendimientos de grupos de mujeres. Se establecen estrategias para fortalecer los beneficios asociados a la conservación. Integración de comunitarios al cuerpo de guardaparques. </t>
  </si>
  <si>
    <t>Ausencia de acuerdos con los usuarios actuales para llevar a cabo actividades productivas alternativas.</t>
  </si>
  <si>
    <r>
      <t xml:space="preserve">En las áreas protegidas donde hay </t>
    </r>
    <r>
      <rPr>
        <sz val="12"/>
        <color rgb="FFFF0000"/>
        <rFont val="Calibri"/>
        <family val="2"/>
        <scheme val="minor"/>
      </rPr>
      <t>pérdida de bosque o riesgo de pérdida de bosque</t>
    </r>
    <r>
      <rPr>
        <sz val="12"/>
        <color theme="0"/>
        <rFont val="Calibri"/>
        <family val="2"/>
        <scheme val="minor"/>
      </rPr>
      <t>, se brinda apoyo a emprendimientos que permitan potenciar una mejoría de los ingresos que generan actualmente a nivel local a fin de disminuir la presión de deforestacion en el area protegida, como aquellos que le agreguen valor a la producción y comercialización según lo indicado en el Plan de desarrollo de actividades productivas alternativas. En las áreas protegidas donde hay atractivos naturales se promocionan iniciativas comunitarias y sociales vinculadas al ecoturismo y/o aprovechamiento de atractivos naturales tal, es el caso de los Saltos de Damajagua en Puerto Plata.</t>
    </r>
  </si>
  <si>
    <t xml:space="preserve">Elaboracion, implementacion y seguimiento del Plan de Accion de Actividades Productivas Alternativas. Memorias y/o reportes de emprendimientos apoyados donde se especifique: número de beneficiarios, apoyo brindado y resultados esperados a corto, mediano y largo plazo, resultados obtenidos a corto plazo. </t>
  </si>
  <si>
    <t>CAP-06</t>
  </si>
  <si>
    <t>Integración de las comunidades en comitésde Vigilancia comunitaria de las Áreas Protegidas y de las brigadas de trabajo que se crean para la reforestación en programas como Plan Quisqueya Verde (actual Programa Nacional de Reforestación) y el Proyecto de Desarrollo Agroforestal;</t>
  </si>
  <si>
    <t xml:space="preserve">Listado de Vigilantes comunitarios integrados; fotografía y listado de participantes en brigadas de trabajo de reforestación </t>
  </si>
  <si>
    <t>CAP-07</t>
  </si>
  <si>
    <t>Apoyo a los pequeños productores a través de la entrega de insumos tales como plantas de acuerdo para conservación establecido con la comunidad.</t>
  </si>
  <si>
    <t>Memorias de trabajo en donde se relate el tipo de apoyo brindado y listado de beneficiarios.</t>
  </si>
  <si>
    <t>CAP-09</t>
  </si>
  <si>
    <t>Se establecen protocolos de seguridad, monitoreo y control de incendios forestales.  Se involucran  actores locales y se establecen alternativas de producción sostenibles.  Fortalecimiento de la capacitación en supervisión y monitoreo de salvaguardas para el manejo de los recursos naturales, en donde los actores locales forman parte del monitoreo y prevención de desastres. Ministerio de Medio Ambiente establece brigadas, para el control de fuego. Construcción de trochas contrafuego</t>
  </si>
  <si>
    <t>Implementación del sistema de control y monitoreo en los bosques naturales y de manejo de áreas protegidas.</t>
  </si>
  <si>
    <t>Listado de participantes en actividades de monitoreo e informes.</t>
  </si>
  <si>
    <t>Fotografías georeferenciadas de la señalización con información básica de actividades permitidas y no permitidas, y a quién reportar irregularidades o emergencias.</t>
  </si>
  <si>
    <t>CAP-12</t>
  </si>
  <si>
    <t>Se protege el sitio de manejo, especialmente las de 10 o más hectáreas. Plan de monitoreo en áreas de conservación. Registro y reporte de incidentes.  Se realizan acciones de protección para la biodiversidad.</t>
  </si>
  <si>
    <t>Listado y reporte de incidentes.</t>
  </si>
  <si>
    <t>Fotografía del reporte de incidentes.</t>
  </si>
  <si>
    <t>CAP-14</t>
  </si>
  <si>
    <t xml:space="preserve">Se realizan actividades de conservación de suelo por ejemplo: Se conserva o enriquece la materia orgánica del suelo. Se practican técnicas de estabilización de riberas de ríos, arroyos y cañadas. Estabilización de taludes.  Se distribuyen los residuos de la cosecha forestal sobre el suelo. Se mantienen libre de residuos contaminantes las áreas bajo manejo.   Considerar la normatividad y medidas sobre el uso y manejo de los fertilizantes y plaguicidas. En las cuencas altas se realizan acciones como: retención de árboles muertos en pie y árboles que sobrepasan el dosel superior, construcción de trochas contrafuego, realización de obras de conservación y restauración de suelos, uso controlado de productos químicos. </t>
  </si>
  <si>
    <t>Donde aplique, las comunidades ubicadas dentro del ASP y en la zona de amortiguamiento reciben capacitación para la implementación de medidas para proteger al suelo de la erosión.</t>
  </si>
  <si>
    <t>CAP-15</t>
  </si>
  <si>
    <t>Área libre de residuos contaminantes y se utilizan abonos verdes dentro y fuera de la unidad de manejo (follaje, ramas, etc.) que implementan actividades de producción alternativa</t>
  </si>
  <si>
    <t>CAP-16</t>
  </si>
  <si>
    <t>Control de Incendios: Se involucran  actores locales y se establecen alternativas de producción sostenibles. Fortalecimiento de la capacitación en supervisión y monitoreo de salvaguardas para el manejo de los recursos naturales, en donde los actores locales forman parte del monitoreo y prevención de desastres. Ministerio de Medio Ambiente establece brigadas, para el control de fuego. Construcción de rondas contrafuego.</t>
  </si>
  <si>
    <t>Elaboración de Plan de control de Incendios que incluya: Construcción de rondas contrafuego. Organizar brigadas comunitarias locales para el combate de incendios. Cursos de capacitación y simulacros. Dotación de equipo de proteccion personal.</t>
  </si>
  <si>
    <t xml:space="preserve">Plan de control de incendios </t>
  </si>
  <si>
    <t>CAP-17</t>
  </si>
  <si>
    <t>En los planes de conservación y de actividades producción alternativa se fomenta el combate de plagas y enfermedades con bioinsecticidas con depredadores naturales y/o estrategias que aíslen y controlen la expansión de una plaga o enfermedad, sin necesidad de productos agroquímicos. De esta manera se fomentará un ecosistema sano</t>
  </si>
  <si>
    <t>Planes de conservación y producción alternativa contemplan el fomento de uso de sistemas de biocontrol</t>
  </si>
  <si>
    <t>CAP-18</t>
  </si>
  <si>
    <t>Cuando el plan de producción alternativa lo contemple, la utilización de productos agroquímicos en las zonas de producción alternativa, se deberá vigilar que se utilice en las dosis autorizadas y tomar conocimiento de su duración en el ambiente, solubilidad en agua y posibilidad de infiltración hacia mantos acuíferos</t>
  </si>
  <si>
    <t>CAP-19</t>
  </si>
  <si>
    <t>CAP-20</t>
  </si>
  <si>
    <t>En las áreas de producción alternativa, no utilizar y desechar de acuerdo a las buenas prácticas los envases de productos químicos para guardar agua o alimentos.</t>
  </si>
  <si>
    <t>CAP-21</t>
  </si>
  <si>
    <t>En las áreas de producción alternativa, sólo adquirir productos que se entreguen con la información sobre los requerimientos especiales para su uso y las indicaciones de qué hacer en caso de ingestión accidental, o contacto prolongado con la piel (hojas de seguridad que otorga el proveedor). Consultar el catálogo de plaguicidas permitidos en República Dominicana actualizado y Código Internacional de Conducta y utilización de Plaguicidas de la FAO.</t>
  </si>
  <si>
    <t>CAP-22</t>
  </si>
  <si>
    <t>En las áreas de producción alternativa, etiquetar y organizar las sustancias para evitar accidentes o derrames. Consultar el catálogo de plaguicidas permitidos en República Dominicana actualizado y Código Internacional de Conducta y utilización de Plaguicidas de la FAO.</t>
  </si>
  <si>
    <t>CAP-23</t>
  </si>
  <si>
    <t>En las áreas de producción alternativa, los beneficiarios reciben cursos sobre manejo adecuado de plaguicidas y equipo de protección personal.</t>
  </si>
  <si>
    <t>Listado de cursos y listas de asistencia.</t>
  </si>
  <si>
    <t>CAP-26</t>
  </si>
  <si>
    <t>Actividades para mejorar la visibilidad y la valoración del aporte de las mujeres en las cadenas productivas.</t>
  </si>
  <si>
    <t>Listado de participacion femenina en las actividades incluidas en los acuerdos de conservación y de producción alternativa.</t>
  </si>
  <si>
    <t>CAP-27</t>
  </si>
  <si>
    <t>CAP-28</t>
  </si>
  <si>
    <t>Los comunitarios han recibido capacitación para el desarrollo de actividades para reducir las brechas de acceso, uso y aprovechamiento de los recursos a la mujer en los planes de conservacion y de producción alternativa.</t>
  </si>
  <si>
    <t>Cantidad de mujeres beneficiadas por actividades incluidas en los planes de conservación y de producción alternativa.</t>
  </si>
  <si>
    <t xml:space="preserve">Actividad Tipo </t>
  </si>
  <si>
    <t xml:space="preserve">Cumplimiento
Normativa </t>
  </si>
  <si>
    <t xml:space="preserve">Manejo Forestal Sostenible </t>
  </si>
  <si>
    <t xml:space="preserve">Los productores asociados e individuales  han participado de procesos de sensibilización realizado acciones de sensibilzación y han ejecutado proyectos
 promoviendo la participación de las mujeres en la cadena de valor  </t>
  </si>
  <si>
    <t>Las organizaciones 
promueven la particpación de las mujeres en la dirección de las asociaciones</t>
  </si>
  <si>
    <t>Han ejecutado
 proyecto para promover el cierre de la brecha. Proyecto Libom. Se garantiza el acceso de los beneficios   generados por la actividad de aprovechamiento forestal (San Ramón)</t>
  </si>
  <si>
    <t xml:space="preserve">Las asociaciones particpan de los  planes de reforestación promovido y ejecutado por el MMARN y particpan en las iniciativas de la cuencas </t>
  </si>
  <si>
    <t>Las plantas y semillas son suministradas por los viveros forestales manejado, un factor importante para garantizar la callidad de las plantas</t>
  </si>
  <si>
    <t xml:space="preserve">Existe un seguimiento por parte de regenes forestales y los tecnicos provinciales </t>
  </si>
  <si>
    <t>Se observan una diversidad de especies, aunque pueden ser especies de otra región</t>
  </si>
  <si>
    <t xml:space="preserve">No se han reportado quejas, ni reclamos </t>
  </si>
  <si>
    <t>Han sido capacitados en actividad de
 refoerestación y de buenas paracticas de manejo</t>
  </si>
  <si>
    <t>Se dejan aroles viejos</t>
  </si>
  <si>
    <t>Se hacen actividades para evitar
 o reducir la erosión</t>
  </si>
  <si>
    <t>Los benficiarios y 
beneficiarias han recibido capacitación para el manejo de los residuos</t>
  </si>
  <si>
    <t xml:space="preserve">Las plagas que han tenido impacto en diferentes cultivos han sido manejado con estragias naturales </t>
  </si>
  <si>
    <t>Se le orienta para el uso apropiado de las dosis de productos agroquimicos</t>
  </si>
  <si>
    <t xml:space="preserve">Los productores han 
sido orientados para usar
 protección en el uso de agroquimicosobre uso con protección </t>
  </si>
  <si>
    <t xml:space="preserve">Los beneficiarios estan informados </t>
  </si>
  <si>
    <t>Los productores han recibido capacitación sobre la adquisición de agroquimicos</t>
  </si>
  <si>
    <t>Existen planes de manejo de insecticidas
 y productores han sido orientado para su aplicación</t>
  </si>
  <si>
    <t xml:space="preserve">Reciben cursos </t>
  </si>
  <si>
    <t>Resultados del Cumplimiento de Aspectos Ambientales y Sociales de los Proyectos (Programas, Sistemas y Planes) que implementan Actividade Tipo REDD+</t>
  </si>
  <si>
    <t>Reporte por Actividad REDD y Entidad Ejecutora</t>
  </si>
  <si>
    <r>
      <t>TCG</t>
    </r>
    <r>
      <rPr>
        <vertAlign val="subscript"/>
        <sz val="12"/>
        <color theme="1"/>
        <rFont val="Calibri (Body)"/>
      </rPr>
      <t>A,P</t>
    </r>
    <r>
      <rPr>
        <sz val="12"/>
        <color theme="1"/>
        <rFont val="Calibri"/>
        <family val="2"/>
        <scheme val="minor"/>
      </rPr>
      <t>: Total Cumplimiento en General por Actividad Tipo REDD+ (A), por Predio (P)</t>
    </r>
  </si>
  <si>
    <r>
      <t>TCG</t>
    </r>
    <r>
      <rPr>
        <vertAlign val="subscript"/>
        <sz val="12"/>
        <color theme="1"/>
        <rFont val="Calibri (Body)"/>
      </rPr>
      <t>A,EE</t>
    </r>
    <r>
      <rPr>
        <sz val="12"/>
        <color theme="1"/>
        <rFont val="Calibri"/>
        <family val="2"/>
        <scheme val="minor"/>
      </rPr>
      <t>: Total Cumplimiento en General por Actividad Tipo REDD+ (A), por Entidad Ejecutora (EE)</t>
    </r>
  </si>
  <si>
    <r>
      <t xml:space="preserve">n: Número de Predios en la Entidad Ejecutora (EE) - </t>
    </r>
    <r>
      <rPr>
        <sz val="12"/>
        <color rgb="FFFF0000"/>
        <rFont val="Calibri (Body)"/>
      </rPr>
      <t>Esta información viene del sistema de registro de iniciativas REDD+</t>
    </r>
  </si>
  <si>
    <t>Reporte por Actividad REDD</t>
  </si>
  <si>
    <t>TCGA,P: Total Cumplimiento en General por Actividad Tipo REDD+ (A), por Predio (P)</t>
  </si>
  <si>
    <r>
      <t xml:space="preserve">k: Número total de Predios que implementan la Actividad REDD en todas las Entidades Ejecutora (EE) - </t>
    </r>
    <r>
      <rPr>
        <sz val="12"/>
        <color rgb="FFFF0000"/>
        <rFont val="Calibri (Body)"/>
      </rPr>
      <t>Esta información viene del sistema de registro de iniciativas REDD+</t>
    </r>
  </si>
  <si>
    <t>Politica Operativa</t>
  </si>
  <si>
    <t>Calificación de la Politica Operativa</t>
  </si>
  <si>
    <t>Actividad Tipo REDD+</t>
  </si>
  <si>
    <t>Nivel de cumplimiento</t>
  </si>
  <si>
    <t>Puntuación máxima</t>
  </si>
  <si>
    <t>De 1 a 33%</t>
  </si>
  <si>
    <t>Requiere un plan de acción y supervisión directa en campo.</t>
  </si>
  <si>
    <t>Puntuación Obtenida</t>
  </si>
  <si>
    <t>De 34 a 67%</t>
  </si>
  <si>
    <t>Requiere un plan de acción para que beneficiario implemente acciones.</t>
  </si>
  <si>
    <r>
      <t>Total Cumplimiento en general en el Predio (TCG</t>
    </r>
    <r>
      <rPr>
        <b/>
        <vertAlign val="subscript"/>
        <sz val="14"/>
        <color theme="0"/>
        <rFont val="Calibri (Body)"/>
      </rPr>
      <t>A,P</t>
    </r>
    <r>
      <rPr>
        <b/>
        <sz val="14"/>
        <color theme="0"/>
        <rFont val="Calibri"/>
        <family val="2"/>
        <scheme val="minor"/>
      </rPr>
      <t>)</t>
    </r>
  </si>
  <si>
    <t>De 68 a 100%</t>
  </si>
  <si>
    <t>Satisfactorio</t>
  </si>
  <si>
    <t>Calificación</t>
  </si>
  <si>
    <t>Puntaje obtenido</t>
  </si>
  <si>
    <t>Puntaje máximo</t>
  </si>
  <si>
    <t>SubTotal</t>
  </si>
  <si>
    <t>Total</t>
  </si>
  <si>
    <t>OP 4.01. Evaluación ambiental</t>
  </si>
  <si>
    <t>OP 4.04. Habitats naturales</t>
  </si>
  <si>
    <t>OP 4.09. Control de plagas</t>
  </si>
  <si>
    <t>OP 4.36. Conservación de bosques</t>
  </si>
  <si>
    <t>OP 4.12. Reasentamiento involuntario</t>
  </si>
  <si>
    <t>Cumplimiento</t>
  </si>
  <si>
    <t>Num</t>
  </si>
  <si>
    <t>Programa/ Plan/ Sistema/ Proyecto</t>
  </si>
  <si>
    <t>Área Prioritaria REDD+</t>
  </si>
  <si>
    <t>Sistema Nacional de Áreas Protegidas (SINAP)</t>
  </si>
  <si>
    <t>Proyecto de Desarrollo Agroforestal de la Presidencia (PAP)</t>
  </si>
  <si>
    <t>Sistema Agroforestal con cacao bajo sombra (CACAO)</t>
  </si>
  <si>
    <t>Sistema Agroforestal con café bajo sombra (CAFÉ)</t>
  </si>
  <si>
    <t xml:space="preserve">Sistemas silvopastoriles y conservación de bosque en fincas ganaderas </t>
  </si>
  <si>
    <t>Programa MEGALECHE (Sistema silvopastoril y conservación de bosque en fincas ganaderas) </t>
  </si>
  <si>
    <t>Agricultura resiliente y manejo integrado de recursos hídricos en República Dominicana</t>
  </si>
  <si>
    <t>Proyecto La Celestina</t>
  </si>
  <si>
    <t>Pago por Servicios Ambientales Cuenca del río Yaque del Norte (PSA)</t>
  </si>
  <si>
    <t>Plan de manejo forestal</t>
  </si>
  <si>
    <t>MARN – Viceministerio de Áreas Protegidas y Biodiversidad</t>
  </si>
  <si>
    <t>Estructura Interministerial (focalizado en zonas vulnerables) - Ministerio de Agricultura l</t>
  </si>
  <si>
    <t>Ministerio de Agricultura - Oficinas provinciales y regionales y en la plataforma del Ministerio de Agricultura</t>
  </si>
  <si>
    <t>Ministerio de Agricultura – Instituto Dominicano del Café (INDOCAFÉ)</t>
  </si>
  <si>
    <t>Dirección de Ganadería y Consejo Nacional para la Reglamentación y Fomento de la Industria Lechera – CONALECHE, RA/WRM</t>
  </si>
  <si>
    <t>Actividades Tipo REDD</t>
  </si>
  <si>
    <t>Viceministerio de Recursos Forestales</t>
  </si>
  <si>
    <t>Aprovechamiento forestal sostenible</t>
  </si>
  <si>
    <t>Asociación de Desarrollo Forestal de Restauración-ASODEFOREST</t>
  </si>
  <si>
    <t>Reforestación con derecho a corte</t>
  </si>
  <si>
    <t>Asociación de Silvicultores San Ramón</t>
  </si>
  <si>
    <t>Regeneración natural asistida</t>
  </si>
  <si>
    <t>Mesa de Agua perteneciente al Ministerio de Economía, Planificación y Desarrollo</t>
  </si>
  <si>
    <t>Conservación de bosque en áreas protegidas con participación de actores locales</t>
  </si>
  <si>
    <t>Consejo Directivo del Proyecto</t>
  </si>
  <si>
    <t>Producción de café y cacao bajo sombra</t>
  </si>
  <si>
    <t>MARN – Viceministerio de Recursos Forestales- Oficina del Proyecto PSA</t>
  </si>
  <si>
    <t>Arborización de fincas ganaderas</t>
  </si>
  <si>
    <t>Consejo Directivo del Proyecto Sabana Clara</t>
  </si>
  <si>
    <t>Esto viene del Registro de Inciativas REDD+</t>
  </si>
  <si>
    <t>Descripción</t>
  </si>
  <si>
    <t>Actividad Tipo REDD+ 1</t>
  </si>
  <si>
    <t>Actividad Tipo REDD+ 2</t>
  </si>
  <si>
    <r>
      <t xml:space="preserve">Viceministerio </t>
    </r>
    <r>
      <rPr>
        <u/>
        <sz val="11"/>
        <color rgb="FF65B4B4"/>
        <rFont val="Calibri"/>
        <family val="2"/>
        <scheme val="minor"/>
      </rPr>
      <t>Á</t>
    </r>
    <r>
      <rPr>
        <sz val="11"/>
        <color theme="1"/>
        <rFont val="Calibri"/>
        <family val="2"/>
        <scheme val="minor"/>
      </rPr>
      <t>reas Protegidas y Biodiversidad del MARN</t>
    </r>
  </si>
  <si>
    <r>
      <t xml:space="preserve">La Dirección Áreas Protegidas del Viceministerio de Áreas Protegidas y Biodiversidad </t>
    </r>
    <r>
      <rPr>
        <strike/>
        <sz val="11"/>
        <color rgb="FFFF4B4B"/>
        <rFont val="Calibri"/>
        <family val="2"/>
        <scheme val="minor"/>
      </rPr>
      <t xml:space="preserve">e </t>
    </r>
    <r>
      <rPr>
        <sz val="11"/>
        <color theme="1"/>
        <rFont val="Calibri"/>
        <family val="2"/>
        <scheme val="minor"/>
      </rPr>
      <t xml:space="preserve">implementa actividades REDD+ a través de proyectos en el Sistema Nacional de Áreas Protegidas (SINAP), incluyendo regeneración natural en áreas degradadas y la conservación de bosques en áreas protegidas prioritarias, involucrando a actores sociales. </t>
    </r>
  </si>
  <si>
    <t>Viceministerio de Agricultura, Producción, y Mercadeo del MAG</t>
  </si>
  <si>
    <r>
      <t xml:space="preserve">El Departamento de Cacao del Viceministerio de Agricultura, Producción, y Mercadeo del MAG implementa actividades REDD+ a través de programas SAF con cacao bajo </t>
    </r>
    <r>
      <rPr>
        <u/>
        <sz val="11"/>
        <color rgb="FF65B4B4"/>
        <rFont val="Calibri"/>
        <family val="2"/>
        <scheme val="minor"/>
      </rPr>
      <t>s</t>
    </r>
    <r>
      <rPr>
        <strike/>
        <sz val="11"/>
        <color rgb="FFFF4B4B"/>
        <rFont val="Calibri"/>
        <family val="2"/>
        <scheme val="minor"/>
      </rPr>
      <t>S</t>
    </r>
    <r>
      <rPr>
        <sz val="11"/>
        <color theme="1"/>
        <rFont val="Calibri"/>
        <family val="2"/>
        <scheme val="minor"/>
      </rPr>
      <t>ombra, en los cuales participan individuos y familias propietarios de la tierra, productores forestales y agroforestales, así como asociaciones y federaciones</t>
    </r>
  </si>
  <si>
    <t>Instituto Dominicano del Café</t>
  </si>
  <si>
    <r>
      <t>INDOCAFÉ es una institución pública, autónoma y descentralizada del responsable del diseño, planificación y ejecución de la política de desarrollo cafetero del país</t>
    </r>
    <r>
      <rPr>
        <sz val="8"/>
        <color theme="1"/>
        <rFont val="Calibri"/>
        <family val="2"/>
        <scheme val="minor"/>
      </rPr>
      <t> </t>
    </r>
    <r>
      <rPr>
        <sz val="11"/>
        <color theme="1"/>
        <rFont val="Calibri"/>
        <family val="2"/>
        <scheme val="minor"/>
      </rPr>
      <t>. INDOCAFÉ agrupa a asociaciones en las que participan 28,000 productores de café en fincas medianas y pequeñas localizadas en el territorio nacional. INDOCAFÉ participa en el PREDD+ a través de la promoción de sistemas agroforestales de café bajo sombra.</t>
    </r>
  </si>
  <si>
    <t>Unidad Técnica de Proyectos de Desarrollo Agroforestal</t>
  </si>
  <si>
    <t>UTEPDA es la institución pública[1] encargada de coordinar y supervisar la implementación de proyectos de reforestación y desarrollo sostenible aprobados por el presidente de la República, bajo el Programa de Desarrollo Agoroforestal (PDA). UTEPDA está integrada por el Viceministerio de Producción y Desarrollo Comunitario del Ministerio Administrativo de la Presidencia (MAPRE); el Viceministerio de Recursos Forestales del MARN: el Viceministerio de Planificación Sectorial Agropecuario del MAG; un Director Ejecutivo; y la Unidad Coordinadora de Proyectos de Desarrollo Agroforestal (UCPDA). UTEPDA participa en el PREDD+ a través de la implementación de proyectos forestales y agroforestales</t>
  </si>
  <si>
    <t>Dirección General de Ganadería</t>
  </si>
  <si>
    <r>
      <t>DIGEGA es la institución pública responsable de desarrollar políticas y programas de fomento, promoción, asistencia técnica, y financiamiento del sector ganadero. DIGEGA participa en el PREDD a través de la implementación de programas basados en S</t>
    </r>
    <r>
      <rPr>
        <u/>
        <sz val="11"/>
        <color rgb="FF65B4B4"/>
        <rFont val="Calibri"/>
        <family val="2"/>
        <scheme val="minor"/>
      </rPr>
      <t xml:space="preserve">istemas </t>
    </r>
    <r>
      <rPr>
        <sz val="11"/>
        <color theme="1"/>
        <rFont val="Calibri"/>
        <family val="2"/>
        <scheme val="minor"/>
      </rPr>
      <t>S</t>
    </r>
    <r>
      <rPr>
        <u/>
        <sz val="11"/>
        <color rgb="FF65B4B4"/>
        <rFont val="Calibri"/>
        <family val="2"/>
        <scheme val="minor"/>
      </rPr>
      <t>ilvo pastorile</t>
    </r>
    <r>
      <rPr>
        <strike/>
        <sz val="11"/>
        <color rgb="FFFF4B4B"/>
        <rFont val="Calibri"/>
        <family val="2"/>
        <scheme val="minor"/>
      </rPr>
      <t>P</t>
    </r>
    <r>
      <rPr>
        <sz val="11"/>
        <color theme="1"/>
        <rFont val="Calibri"/>
        <family val="2"/>
        <scheme val="minor"/>
      </rPr>
      <t>s</t>
    </r>
    <r>
      <rPr>
        <u/>
        <sz val="11"/>
        <color rgb="FF65B4B4"/>
        <rFont val="Calibri"/>
        <family val="2"/>
        <scheme val="minor"/>
      </rPr>
      <t xml:space="preserve"> (SSPs)</t>
    </r>
    <r>
      <rPr>
        <sz val="11"/>
        <color theme="1"/>
        <rFont val="Calibri"/>
        <family val="2"/>
        <scheme val="minor"/>
      </rPr>
      <t xml:space="preserve"> y conservación forestal en explotaciones ganaderas.</t>
    </r>
  </si>
  <si>
    <t>Consejo Nacional para el fomento y producción de la Industria Lechera</t>
  </si>
  <si>
    <r>
      <t>CONALECHE es una institución adscrita al MAG responsable del desarrollo y protección de la industria lechera. CONALECHE realiza actividades REDD+ bajo el PREDD+ a través de Programas basados en SSPs</t>
    </r>
    <r>
      <rPr>
        <u/>
        <sz val="11"/>
        <color rgb="FF65B4B4"/>
        <rFont val="Calibri"/>
        <family val="2"/>
        <scheme val="minor"/>
      </rPr>
      <t>.</t>
    </r>
    <r>
      <rPr>
        <u/>
        <sz val="8"/>
        <color rgb="FF65B4B4"/>
        <rFont val="Calibri"/>
        <family val="2"/>
        <scheme val="minor"/>
      </rPr>
      <t> </t>
    </r>
  </si>
  <si>
    <t>Viceministerio de Recursos forestales del MARN</t>
  </si>
  <si>
    <t>La Dirección de Reforestación del Viceministerio de Recursos Forestales implementa actividades de reforestación en el marco del Programa Nacional de Reforestación Quisqueya Verde.</t>
  </si>
  <si>
    <t xml:space="preserve">Asociación de Productores Forestales de San Ramón, La Celestina </t>
  </si>
  <si>
    <t>La Asociación de Productores Forestales de San Ramón agrupa a 71 productores forestales y agroforestales asociados y a 340 productores propietarios de pequeñas fincas no asociados. La asociación participa en el PREDD+ a través del Proyecto Manejo Sostenible de Bosques La Celestina.</t>
  </si>
  <si>
    <t>Aprovechamiento forestal</t>
  </si>
  <si>
    <t>Asociación para el Desarrollo Forestal Sostenible de Restauración</t>
  </si>
  <si>
    <t>ASODEFOREST agrupa a productores forestales y agroforestales, incluyendo 64 productores asociados y 546 no asociados. ASODEFOREST participará en el PREDD implementando actividades de manejo forestal sostenible y plantaciones dendroenergéticas en la provincia de Dajabón</t>
  </si>
  <si>
    <t>[1] creada mediante Decreto Presidencial No. 10-17 del 19 de enero del 2017.</t>
  </si>
  <si>
    <r>
      <t> </t>
    </r>
    <r>
      <rPr>
        <sz val="10"/>
        <color theme="1"/>
        <rFont val="Calibri"/>
        <family val="2"/>
        <scheme val="minor"/>
      </rPr>
      <t>revisar</t>
    </r>
  </si>
  <si>
    <r>
      <t> </t>
    </r>
    <r>
      <rPr>
        <sz val="10"/>
        <color theme="1"/>
        <rFont val="Calibri"/>
        <family val="2"/>
        <scheme val="minor"/>
      </rPr>
      <t>DIGEGA y Conaleche van juntas ¿?</t>
    </r>
  </si>
  <si>
    <r>
      <t> </t>
    </r>
    <r>
      <rPr>
        <sz val="10"/>
        <color theme="1"/>
        <rFont val="Calibri"/>
        <family val="2"/>
        <scheme val="minor"/>
      </rPr>
      <t>Acuerdo con Dora en que debería incluirse informacion adicional para entender la diferencia entre DIGEGA y CONALECHE como EE.</t>
    </r>
  </si>
  <si>
    <r>
      <t> </t>
    </r>
    <r>
      <rPr>
        <sz val="10"/>
        <color theme="1"/>
        <rFont val="Calibri"/>
        <family val="2"/>
        <scheme val="minor"/>
      </rPr>
      <t>Sugiero revisar redaccion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</si>
</sst>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font>
      <sz val="12"/>
      <color theme="1"/>
      <name val="Calibri"/>
      <family val="2"/>
      <scheme val="minor"/>
    </font>
    <font>
      <sz val="11"/>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sz val="8"/>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b/>
      <sz val="22"/>
      <color theme="1"/>
      <name val="Calibri"/>
      <family val="2"/>
      <scheme val="minor"/>
    </font>
    <font>
      <sz val="10"/>
      <name val="Calibri"/>
      <family val="2"/>
      <scheme val="minor"/>
    </font>
    <font>
      <b/>
      <sz val="10"/>
      <name val="Calibri"/>
      <family val="2"/>
      <scheme val="minor"/>
    </font>
    <font>
      <sz val="10"/>
      <color theme="1"/>
      <name val="Calibri"/>
      <family val="2"/>
      <scheme val="minor"/>
    </font>
    <font>
      <sz val="24"/>
      <color theme="1"/>
      <name val="Calibri"/>
      <family val="2"/>
      <scheme val="minor"/>
    </font>
    <font>
      <b/>
      <sz val="10"/>
      <color rgb="FF000000"/>
      <name val="Calibri"/>
      <family val="2"/>
      <scheme val="minor"/>
    </font>
    <font>
      <sz val="10"/>
      <color theme="0" tint="-4.9989318521683403E-2"/>
      <name val="Calibri"/>
      <family val="2"/>
      <scheme val="minor"/>
    </font>
    <font>
      <sz val="10"/>
      <color rgb="FFFF0000"/>
      <name val="Calibri"/>
      <family val="2"/>
      <scheme val="minor"/>
    </font>
    <font>
      <sz val="10"/>
      <color theme="0"/>
      <name val="Calibri"/>
      <family val="2"/>
      <scheme val="minor"/>
    </font>
    <font>
      <sz val="10"/>
      <color rgb="FF000000"/>
      <name val="Calibri"/>
      <family val="2"/>
      <scheme val="minor"/>
    </font>
    <font>
      <sz val="10"/>
      <color rgb="FFFF0000"/>
      <name val="Calibri (Body)"/>
    </font>
    <font>
      <sz val="10"/>
      <color rgb="FFC00000"/>
      <name val="Calibri"/>
      <family val="2"/>
      <scheme val="minor"/>
    </font>
    <font>
      <sz val="10"/>
      <color rgb="FFC00000"/>
      <name val="Calibri (Body)"/>
    </font>
    <font>
      <sz val="10"/>
      <name val="Calibri (Body)"/>
    </font>
    <font>
      <sz val="12"/>
      <color theme="0"/>
      <name val="Calibri"/>
      <family val="2"/>
      <scheme val="minor"/>
    </font>
    <font>
      <b/>
      <sz val="18"/>
      <color rgb="FFFF0000"/>
      <name val="Calibri"/>
      <family val="2"/>
      <scheme val="minor"/>
    </font>
    <font>
      <sz val="16"/>
      <color theme="1"/>
      <name val="Calibri"/>
      <family val="2"/>
      <scheme val="minor"/>
    </font>
    <font>
      <sz val="16"/>
      <color theme="0"/>
      <name val="Calibri"/>
      <family val="2"/>
      <scheme val="minor"/>
    </font>
    <font>
      <b/>
      <sz val="10"/>
      <color theme="1"/>
      <name val="Calibri"/>
      <family val="2"/>
      <scheme val="minor"/>
    </font>
    <font>
      <u/>
      <sz val="11"/>
      <color rgb="FF65B4B4"/>
      <name val="Calibri"/>
      <family val="2"/>
      <scheme val="minor"/>
    </font>
    <font>
      <strike/>
      <sz val="11"/>
      <color rgb="FFFF4B4B"/>
      <name val="Calibri"/>
      <family val="2"/>
      <scheme val="minor"/>
    </font>
    <font>
      <sz val="8"/>
      <color theme="1"/>
      <name val="Calibri"/>
      <family val="2"/>
      <scheme val="minor"/>
    </font>
    <font>
      <u/>
      <sz val="8"/>
      <color rgb="FF65B4B4"/>
      <name val="Calibri"/>
      <family val="2"/>
      <scheme val="minor"/>
    </font>
    <font>
      <u/>
      <sz val="12"/>
      <color theme="10"/>
      <name val="Calibri"/>
      <family val="2"/>
      <scheme val="minor"/>
    </font>
    <font>
      <vertAlign val="subscript"/>
      <sz val="12"/>
      <color theme="1"/>
      <name val="Calibri (Body)"/>
    </font>
    <font>
      <sz val="12"/>
      <color rgb="FFFF0000"/>
      <name val="Calibri (Body)"/>
    </font>
    <font>
      <b/>
      <sz val="14"/>
      <color theme="0"/>
      <name val="Calibri"/>
      <family val="2"/>
      <scheme val="minor"/>
    </font>
    <font>
      <b/>
      <vertAlign val="subscript"/>
      <sz val="14"/>
      <color theme="0"/>
      <name val="Calibri (Body)"/>
    </font>
    <font>
      <sz val="16"/>
      <color rgb="FFFF0000"/>
      <name val="Calibri"/>
      <family val="2"/>
      <scheme val="minor"/>
    </font>
    <font>
      <strike/>
      <sz val="12"/>
      <color theme="1"/>
      <name val="Calibri (Body)"/>
    </font>
    <font>
      <sz val="12"/>
      <color theme="1"/>
      <name val="Calibri (Body)"/>
    </font>
    <font>
      <sz val="11"/>
      <color rgb="FFFF0000"/>
      <name val="Calibri"/>
      <family val="2"/>
      <scheme val="minor"/>
    </font>
    <font>
      <sz val="12"/>
      <name val="Calibri"/>
      <family val="2"/>
      <scheme val="minor"/>
    </font>
    <font>
      <sz val="9"/>
      <color theme="1"/>
      <name val="Calibri"/>
      <family val="2"/>
      <scheme val="minor"/>
    </font>
    <font>
      <sz val="12"/>
      <color theme="0"/>
      <name val="Calibri"/>
      <scheme val="minor"/>
    </font>
  </fonts>
  <fills count="22">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7" tint="-0.249977111117893"/>
        <bgColor indexed="64"/>
      </patternFill>
    </fill>
    <fill>
      <patternFill patternType="solid">
        <fgColor rgb="FF00B0F0"/>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7030A0"/>
        <bgColor indexed="64"/>
      </patternFill>
    </fill>
    <fill>
      <patternFill patternType="solid">
        <fgColor theme="3"/>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rgb="FFC00000"/>
      </left>
      <right style="medium">
        <color rgb="FFC00000"/>
      </right>
      <top style="medium">
        <color rgb="FFC00000"/>
      </top>
      <bottom style="medium">
        <color rgb="FFC00000"/>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bottom/>
      <diagonal/>
    </border>
    <border>
      <left style="medium">
        <color auto="1"/>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diagonal/>
    </border>
    <border>
      <left style="medium">
        <color auto="1"/>
      </left>
      <right/>
      <top/>
      <bottom style="medium">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style="thin">
        <color indexed="64"/>
      </right>
      <top/>
      <bottom style="medium">
        <color auto="1"/>
      </bottom>
      <diagonal/>
    </border>
    <border>
      <left/>
      <right/>
      <top/>
      <bottom style="thin">
        <color indexed="64"/>
      </bottom>
      <diagonal/>
    </border>
    <border>
      <left/>
      <right/>
      <top style="medium">
        <color auto="1"/>
      </top>
      <bottom style="thin">
        <color indexed="64"/>
      </bottom>
      <diagonal/>
    </border>
    <border>
      <left/>
      <right/>
      <top style="thin">
        <color auto="1"/>
      </top>
      <bottom style="thin">
        <color auto="1"/>
      </bottom>
      <diagonal/>
    </border>
    <border>
      <left/>
      <right/>
      <top style="thin">
        <color auto="1"/>
      </top>
      <bottom/>
      <diagonal/>
    </border>
    <border>
      <left/>
      <right/>
      <top style="thin">
        <color theme="4"/>
      </top>
      <bottom/>
      <diagonal/>
    </border>
  </borders>
  <cellStyleXfs count="3">
    <xf numFmtId="0" fontId="0" fillId="0" borderId="0"/>
    <xf numFmtId="9" fontId="2" fillId="0" borderId="0" applyFont="0" applyFill="0" applyBorder="0" applyAlignment="0" applyProtection="0"/>
    <xf numFmtId="0" fontId="32" fillId="0" borderId="0" applyNumberFormat="0" applyFill="0" applyBorder="0" applyAlignment="0" applyProtection="0"/>
  </cellStyleXfs>
  <cellXfs count="199">
    <xf numFmtId="0" fontId="0" fillId="0" borderId="0" xfId="0"/>
    <xf numFmtId="0" fontId="0" fillId="0" borderId="0" xfId="0" applyAlignment="1">
      <alignment vertical="top"/>
    </xf>
    <xf numFmtId="0" fontId="0" fillId="0" borderId="0" xfId="0" applyAlignment="1">
      <alignment vertical="top" wrapText="1"/>
    </xf>
    <xf numFmtId="0" fontId="9" fillId="0" borderId="0" xfId="0" applyFont="1"/>
    <xf numFmtId="0" fontId="0" fillId="0" borderId="0" xfId="0" applyAlignment="1">
      <alignment wrapText="1"/>
    </xf>
    <xf numFmtId="0" fontId="0" fillId="2" borderId="1" xfId="0" applyFill="1" applyBorder="1"/>
    <xf numFmtId="0" fontId="6" fillId="0" borderId="0" xfId="0" applyFont="1" applyAlignment="1">
      <alignment horizontal="right"/>
    </xf>
    <xf numFmtId="0" fontId="0" fillId="3" borderId="0" xfId="0" applyFill="1" applyAlignment="1">
      <alignment horizontal="center" vertical="center" wrapText="1"/>
    </xf>
    <xf numFmtId="0" fontId="3" fillId="2" borderId="1" xfId="0" applyFont="1" applyFill="1" applyBorder="1"/>
    <xf numFmtId="0" fontId="14" fillId="6" borderId="3" xfId="0" applyFont="1" applyFill="1" applyBorder="1" applyAlignment="1">
      <alignment horizontal="center" wrapText="1"/>
    </xf>
    <xf numFmtId="0" fontId="14" fillId="6" borderId="4" xfId="0" applyFont="1" applyFill="1" applyBorder="1" applyAlignment="1">
      <alignment horizontal="center" vertical="center" wrapText="1"/>
    </xf>
    <xf numFmtId="0" fontId="14" fillId="6" borderId="0" xfId="0" applyFont="1" applyFill="1" applyAlignment="1">
      <alignment horizontal="center" vertical="top" wrapText="1"/>
    </xf>
    <xf numFmtId="0" fontId="14" fillId="6" borderId="0" xfId="0" applyFont="1" applyFill="1" applyAlignment="1">
      <alignment horizontal="center" vertical="center" wrapText="1"/>
    </xf>
    <xf numFmtId="0" fontId="14" fillId="6" borderId="5" xfId="0" applyFont="1" applyFill="1" applyBorder="1" applyAlignment="1">
      <alignment horizontal="center" vertical="center" wrapText="1"/>
    </xf>
    <xf numFmtId="0" fontId="14" fillId="6" borderId="5" xfId="0" applyFont="1" applyFill="1" applyBorder="1" applyAlignment="1">
      <alignment horizontal="left" vertical="center" wrapText="1"/>
    </xf>
    <xf numFmtId="0" fontId="15" fillId="7" borderId="0" xfId="0" applyFont="1" applyFill="1" applyAlignment="1">
      <alignment horizontal="left" vertical="top" wrapText="1"/>
    </xf>
    <xf numFmtId="0" fontId="12" fillId="8" borderId="7" xfId="0" applyFont="1" applyFill="1" applyBorder="1" applyAlignment="1">
      <alignment vertical="top"/>
    </xf>
    <xf numFmtId="0" fontId="10" fillId="8" borderId="5" xfId="0" applyFont="1" applyFill="1" applyBorder="1" applyAlignment="1">
      <alignment horizontal="left" vertical="top" wrapText="1"/>
    </xf>
    <xf numFmtId="0" fontId="10" fillId="8" borderId="8" xfId="0" applyFont="1" applyFill="1" applyBorder="1" applyAlignment="1">
      <alignment horizontal="left" vertical="top" wrapText="1"/>
    </xf>
    <xf numFmtId="0" fontId="10" fillId="8" borderId="9" xfId="0" applyFont="1" applyFill="1" applyBorder="1" applyAlignment="1">
      <alignment horizontal="left" vertical="top" wrapText="1"/>
    </xf>
    <xf numFmtId="0" fontId="10" fillId="8" borderId="10" xfId="0" applyFont="1" applyFill="1" applyBorder="1" applyAlignment="1">
      <alignment horizontal="left" vertical="top" wrapText="1"/>
    </xf>
    <xf numFmtId="0" fontId="10" fillId="8" borderId="11" xfId="0" applyFont="1" applyFill="1" applyBorder="1" applyAlignment="1">
      <alignment horizontal="left" vertical="top" wrapText="1"/>
    </xf>
    <xf numFmtId="0" fontId="10" fillId="8" borderId="12" xfId="0" applyFont="1" applyFill="1" applyBorder="1" applyAlignment="1">
      <alignment horizontal="left" vertical="top" wrapText="1"/>
    </xf>
    <xf numFmtId="0" fontId="10" fillId="8" borderId="13" xfId="0" applyFont="1" applyFill="1" applyBorder="1" applyAlignment="1">
      <alignment horizontal="left" vertical="top" wrapText="1"/>
    </xf>
    <xf numFmtId="0" fontId="10" fillId="8" borderId="14" xfId="0" applyFont="1" applyFill="1" applyBorder="1" applyAlignment="1">
      <alignment horizontal="left" vertical="top" wrapText="1"/>
    </xf>
    <xf numFmtId="0" fontId="10" fillId="0" borderId="12" xfId="0" applyFont="1" applyBorder="1" applyAlignment="1">
      <alignment horizontal="left" vertical="top" wrapText="1"/>
    </xf>
    <xf numFmtId="0" fontId="17" fillId="9" borderId="15" xfId="0" applyFont="1" applyFill="1" applyBorder="1" applyAlignment="1">
      <alignment horizontal="left" vertical="top" wrapText="1"/>
    </xf>
    <xf numFmtId="0" fontId="12" fillId="3" borderId="7" xfId="0" applyFont="1" applyFill="1" applyBorder="1" applyAlignment="1">
      <alignment vertical="top"/>
    </xf>
    <xf numFmtId="0" fontId="18" fillId="3" borderId="5" xfId="0" applyFont="1" applyFill="1" applyBorder="1" applyAlignment="1">
      <alignment horizontal="left" vertical="top" wrapText="1"/>
    </xf>
    <xf numFmtId="0" fontId="10" fillId="3" borderId="5" xfId="0" applyFont="1" applyFill="1" applyBorder="1" applyAlignment="1">
      <alignment horizontal="left" vertical="top" wrapText="1"/>
    </xf>
    <xf numFmtId="0" fontId="17" fillId="9" borderId="17" xfId="0" applyFont="1" applyFill="1" applyBorder="1" applyAlignment="1">
      <alignment horizontal="left" vertical="top" wrapText="1"/>
    </xf>
    <xf numFmtId="0" fontId="10" fillId="3" borderId="12" xfId="0" applyFont="1" applyFill="1" applyBorder="1" applyAlignment="1">
      <alignment horizontal="left" vertical="top" wrapText="1"/>
    </xf>
    <xf numFmtId="0" fontId="18" fillId="3" borderId="12" xfId="0" applyFont="1" applyFill="1" applyBorder="1" applyAlignment="1">
      <alignment horizontal="left" vertical="top" wrapText="1"/>
    </xf>
    <xf numFmtId="0" fontId="10" fillId="3" borderId="6" xfId="0" applyFont="1" applyFill="1" applyBorder="1" applyAlignment="1">
      <alignment horizontal="left" vertical="top" wrapText="1"/>
    </xf>
    <xf numFmtId="0" fontId="10" fillId="3" borderId="10" xfId="0" applyFont="1" applyFill="1" applyBorder="1" applyAlignment="1">
      <alignment horizontal="left" vertical="top" wrapText="1"/>
    </xf>
    <xf numFmtId="0" fontId="18" fillId="3" borderId="10" xfId="0" applyFont="1" applyFill="1" applyBorder="1" applyAlignment="1">
      <alignment horizontal="left" vertical="top" wrapText="1"/>
    </xf>
    <xf numFmtId="0" fontId="18" fillId="3" borderId="18" xfId="0" applyFont="1" applyFill="1" applyBorder="1" applyAlignment="1">
      <alignment horizontal="left" vertical="top" wrapText="1"/>
    </xf>
    <xf numFmtId="0" fontId="12" fillId="0" borderId="0" xfId="0" applyFont="1" applyAlignment="1">
      <alignment horizontal="left" vertical="top" wrapText="1"/>
    </xf>
    <xf numFmtId="0" fontId="10" fillId="3" borderId="18" xfId="0" applyFont="1" applyFill="1" applyBorder="1" applyAlignment="1">
      <alignment horizontal="left" vertical="top" wrapText="1"/>
    </xf>
    <xf numFmtId="0" fontId="18" fillId="0" borderId="5" xfId="0" applyFont="1" applyBorder="1" applyAlignment="1">
      <alignment horizontal="left" vertical="top" wrapText="1"/>
    </xf>
    <xf numFmtId="0" fontId="10" fillId="3" borderId="14" xfId="0" applyFont="1" applyFill="1" applyBorder="1" applyAlignment="1">
      <alignment horizontal="left" vertical="top" wrapText="1"/>
    </xf>
    <xf numFmtId="0" fontId="12" fillId="0" borderId="4" xfId="0" applyFont="1" applyBorder="1" applyAlignment="1">
      <alignment horizontal="left" vertical="top" wrapText="1"/>
    </xf>
    <xf numFmtId="0" fontId="18" fillId="3" borderId="14" xfId="0" applyFont="1" applyFill="1" applyBorder="1" applyAlignment="1">
      <alignment horizontal="left" vertical="top" wrapText="1"/>
    </xf>
    <xf numFmtId="0" fontId="17" fillId="9" borderId="19" xfId="0" applyFont="1" applyFill="1" applyBorder="1" applyAlignment="1">
      <alignment horizontal="left" vertical="top" wrapText="1"/>
    </xf>
    <xf numFmtId="0" fontId="15" fillId="10" borderId="15" xfId="0" applyFont="1" applyFill="1" applyBorder="1" applyAlignment="1">
      <alignment horizontal="left" vertical="top" wrapText="1"/>
    </xf>
    <xf numFmtId="0" fontId="18" fillId="9" borderId="5" xfId="0" applyFont="1" applyFill="1" applyBorder="1" applyAlignment="1">
      <alignment horizontal="left" vertical="top" wrapText="1"/>
    </xf>
    <xf numFmtId="0" fontId="10" fillId="9" borderId="12" xfId="0" applyFont="1" applyFill="1" applyBorder="1" applyAlignment="1">
      <alignment horizontal="left" vertical="top" wrapText="1"/>
    </xf>
    <xf numFmtId="0" fontId="18" fillId="9" borderId="12" xfId="0" applyFont="1" applyFill="1" applyBorder="1" applyAlignment="1">
      <alignment horizontal="left" vertical="top" wrapText="1"/>
    </xf>
    <xf numFmtId="0" fontId="15" fillId="10" borderId="17" xfId="0" applyFont="1" applyFill="1" applyBorder="1" applyAlignment="1">
      <alignment horizontal="left" vertical="top" wrapText="1"/>
    </xf>
    <xf numFmtId="0" fontId="18" fillId="8" borderId="5" xfId="0" applyFont="1" applyFill="1" applyBorder="1" applyAlignment="1">
      <alignment horizontal="left" vertical="top" wrapText="1"/>
    </xf>
    <xf numFmtId="0" fontId="18" fillId="8" borderId="12" xfId="0" applyFont="1" applyFill="1" applyBorder="1" applyAlignment="1">
      <alignment horizontal="left" vertical="top" wrapText="1"/>
    </xf>
    <xf numFmtId="0" fontId="10" fillId="0" borderId="10" xfId="0" applyFont="1" applyBorder="1" applyAlignment="1">
      <alignment horizontal="left" vertical="top" wrapText="1"/>
    </xf>
    <xf numFmtId="0" fontId="18" fillId="8" borderId="10" xfId="0" applyFont="1" applyFill="1" applyBorder="1" applyAlignment="1">
      <alignment horizontal="left" vertical="top" wrapText="1"/>
    </xf>
    <xf numFmtId="0" fontId="18" fillId="8" borderId="14" xfId="0" applyFont="1" applyFill="1" applyBorder="1" applyAlignment="1">
      <alignment horizontal="left" vertical="top" wrapText="1"/>
    </xf>
    <xf numFmtId="0" fontId="15" fillId="10" borderId="19" xfId="0" applyFont="1" applyFill="1" applyBorder="1" applyAlignment="1">
      <alignment horizontal="left" vertical="top" wrapText="1"/>
    </xf>
    <xf numFmtId="0" fontId="17" fillId="11" borderId="15" xfId="0" applyFont="1" applyFill="1" applyBorder="1" applyAlignment="1">
      <alignment horizontal="left" vertical="top" wrapText="1"/>
    </xf>
    <xf numFmtId="0" fontId="17" fillId="11" borderId="17" xfId="0" applyFont="1" applyFill="1" applyBorder="1" applyAlignment="1">
      <alignment horizontal="left" vertical="top" wrapText="1"/>
    </xf>
    <xf numFmtId="0" fontId="10" fillId="0" borderId="5" xfId="0" applyFont="1" applyBorder="1" applyAlignment="1">
      <alignment horizontal="left" vertical="top" wrapText="1"/>
    </xf>
    <xf numFmtId="0" fontId="10" fillId="9" borderId="5" xfId="0" applyFont="1" applyFill="1" applyBorder="1" applyAlignment="1">
      <alignment horizontal="left" vertical="top" wrapText="1"/>
    </xf>
    <xf numFmtId="0" fontId="15" fillId="12" borderId="15" xfId="0" applyFont="1" applyFill="1" applyBorder="1" applyAlignment="1">
      <alignment horizontal="left" vertical="top" wrapText="1"/>
    </xf>
    <xf numFmtId="0" fontId="15" fillId="12" borderId="17" xfId="0" applyFont="1" applyFill="1" applyBorder="1" applyAlignment="1">
      <alignment horizontal="left" vertical="top" wrapText="1"/>
    </xf>
    <xf numFmtId="0" fontId="10" fillId="0" borderId="14" xfId="0" applyFont="1" applyBorder="1" applyAlignment="1">
      <alignment horizontal="left" vertical="top" wrapText="1"/>
    </xf>
    <xf numFmtId="0" fontId="20" fillId="9" borderId="5" xfId="0" applyFont="1" applyFill="1" applyBorder="1" applyAlignment="1">
      <alignment horizontal="left" vertical="top" wrapText="1"/>
    </xf>
    <xf numFmtId="0" fontId="18" fillId="0" borderId="12" xfId="0" applyFont="1" applyBorder="1" applyAlignment="1">
      <alignment horizontal="left" vertical="top" wrapText="1"/>
    </xf>
    <xf numFmtId="0" fontId="18" fillId="0" borderId="18" xfId="0" applyFont="1" applyBorder="1" applyAlignment="1">
      <alignment horizontal="left" vertical="top" wrapText="1"/>
    </xf>
    <xf numFmtId="0" fontId="18" fillId="0" borderId="4" xfId="0" applyFont="1" applyBorder="1" applyAlignment="1">
      <alignment horizontal="left" vertical="top" wrapText="1"/>
    </xf>
    <xf numFmtId="0" fontId="10" fillId="8" borderId="20" xfId="0" applyFont="1" applyFill="1" applyBorder="1" applyAlignment="1">
      <alignment horizontal="left" vertical="top" wrapText="1"/>
    </xf>
    <xf numFmtId="0" fontId="10" fillId="8" borderId="21" xfId="0" applyFont="1" applyFill="1" applyBorder="1" applyAlignment="1">
      <alignment horizontal="left" vertical="top" wrapText="1"/>
    </xf>
    <xf numFmtId="0" fontId="18" fillId="8" borderId="20" xfId="0" applyFont="1" applyFill="1" applyBorder="1" applyAlignment="1">
      <alignment horizontal="left" vertical="top" wrapText="1"/>
    </xf>
    <xf numFmtId="0" fontId="18" fillId="8" borderId="22" xfId="0" applyFont="1" applyFill="1" applyBorder="1" applyAlignment="1">
      <alignment horizontal="left" vertical="top" wrapText="1"/>
    </xf>
    <xf numFmtId="0" fontId="10" fillId="8" borderId="6" xfId="0" applyFont="1" applyFill="1" applyBorder="1" applyAlignment="1">
      <alignment horizontal="left" vertical="top" wrapText="1"/>
    </xf>
    <xf numFmtId="0" fontId="18" fillId="8" borderId="18" xfId="0" applyFont="1" applyFill="1" applyBorder="1" applyAlignment="1">
      <alignment horizontal="left" vertical="top" wrapText="1"/>
    </xf>
    <xf numFmtId="0" fontId="0" fillId="0" borderId="0" xfId="0" applyAlignment="1">
      <alignment horizontal="left" vertical="top" wrapText="1"/>
    </xf>
    <xf numFmtId="0" fontId="0" fillId="0" borderId="0" xfId="0" applyAlignment="1">
      <alignment vertical="center" wrapText="1"/>
    </xf>
    <xf numFmtId="0" fontId="0" fillId="0" borderId="0" xfId="0" applyAlignment="1">
      <alignment vertical="center"/>
    </xf>
    <xf numFmtId="0" fontId="0" fillId="0" borderId="2" xfId="0" applyBorder="1"/>
    <xf numFmtId="0" fontId="0" fillId="0" borderId="2" xfId="0" applyBorder="1" applyAlignment="1">
      <alignment vertical="center" wrapText="1"/>
    </xf>
    <xf numFmtId="0" fontId="0" fillId="0" borderId="2" xfId="0" applyBorder="1" applyAlignment="1">
      <alignment horizontal="left" vertical="top" wrapText="1"/>
    </xf>
    <xf numFmtId="0" fontId="0" fillId="0" borderId="2" xfId="0" applyBorder="1" applyAlignment="1">
      <alignment vertical="center"/>
    </xf>
    <xf numFmtId="0" fontId="7" fillId="0" borderId="2" xfId="0" applyFont="1" applyBorder="1" applyAlignment="1">
      <alignment horizontal="center" vertical="top"/>
    </xf>
    <xf numFmtId="0" fontId="0" fillId="0" borderId="0" xfId="0" applyAlignment="1">
      <alignment horizontal="center" vertical="center"/>
    </xf>
    <xf numFmtId="0" fontId="0" fillId="0" borderId="2" xfId="0" applyBorder="1" applyAlignment="1">
      <alignment horizontal="center" vertical="center"/>
    </xf>
    <xf numFmtId="0" fontId="4" fillId="0" borderId="2" xfId="0" applyFont="1" applyBorder="1" applyAlignment="1">
      <alignment horizontal="center" textRotation="90" wrapText="1"/>
    </xf>
    <xf numFmtId="0" fontId="4" fillId="0" borderId="0" xfId="0" applyFont="1" applyAlignment="1">
      <alignment vertical="center" wrapText="1"/>
    </xf>
    <xf numFmtId="0" fontId="0" fillId="0" borderId="2" xfId="0" applyBorder="1" applyAlignment="1">
      <alignment vertical="top" wrapText="1"/>
    </xf>
    <xf numFmtId="0" fontId="0" fillId="0" borderId="16" xfId="0" applyBorder="1" applyAlignment="1">
      <alignment horizontal="center" vertical="center"/>
    </xf>
    <xf numFmtId="0" fontId="4" fillId="0" borderId="0" xfId="0" applyFont="1" applyAlignment="1">
      <alignment vertical="center"/>
    </xf>
    <xf numFmtId="0" fontId="6" fillId="0" borderId="2" xfId="0" applyFont="1" applyBorder="1" applyAlignment="1">
      <alignment horizontal="center"/>
    </xf>
    <xf numFmtId="0" fontId="7" fillId="0" borderId="2" xfId="0" applyFont="1" applyBorder="1" applyAlignment="1">
      <alignment horizontal="center"/>
    </xf>
    <xf numFmtId="0" fontId="0" fillId="0" borderId="16" xfId="0" applyBorder="1" applyAlignment="1">
      <alignment vertical="center"/>
    </xf>
    <xf numFmtId="0" fontId="4" fillId="0" borderId="0" xfId="0" applyFont="1" applyAlignment="1">
      <alignment wrapText="1"/>
    </xf>
    <xf numFmtId="0" fontId="7" fillId="0" borderId="2" xfId="0" applyFont="1" applyBorder="1" applyAlignment="1">
      <alignment horizontal="center" vertical="top" textRotation="90"/>
    </xf>
    <xf numFmtId="0" fontId="24" fillId="0" borderId="0" xfId="0" applyFont="1"/>
    <xf numFmtId="9" fontId="0" fillId="0" borderId="0" xfId="1" applyFont="1"/>
    <xf numFmtId="9" fontId="0" fillId="0" borderId="2" xfId="1" applyFont="1" applyBorder="1"/>
    <xf numFmtId="9" fontId="0" fillId="0" borderId="0" xfId="1" applyFont="1" applyBorder="1"/>
    <xf numFmtId="9" fontId="0" fillId="0" borderId="0" xfId="1" applyFont="1" applyAlignment="1">
      <alignment vertical="center"/>
    </xf>
    <xf numFmtId="9" fontId="0" fillId="0" borderId="2" xfId="1" applyFont="1" applyBorder="1" applyAlignment="1">
      <alignment vertical="center"/>
    </xf>
    <xf numFmtId="0" fontId="4" fillId="0" borderId="2" xfId="0" applyFont="1" applyBorder="1" applyAlignment="1">
      <alignment vertical="center" wrapText="1"/>
    </xf>
    <xf numFmtId="0" fontId="0" fillId="2" borderId="0" xfId="0" applyFill="1"/>
    <xf numFmtId="0" fontId="3" fillId="2" borderId="0" xfId="0" applyFont="1" applyFill="1"/>
    <xf numFmtId="0" fontId="6" fillId="0" borderId="0" xfId="0" applyFont="1" applyAlignment="1">
      <alignment horizontal="right" vertical="center"/>
    </xf>
    <xf numFmtId="0" fontId="26" fillId="15" borderId="0" xfId="0" applyFont="1" applyFill="1"/>
    <xf numFmtId="0" fontId="7" fillId="0" borderId="0" xfId="0" applyFont="1" applyAlignment="1">
      <alignment horizontal="center" vertical="center"/>
    </xf>
    <xf numFmtId="9" fontId="25" fillId="0" borderId="2" xfId="1" applyFont="1" applyBorder="1" applyAlignment="1">
      <alignment horizontal="center" vertical="center"/>
    </xf>
    <xf numFmtId="0" fontId="0" fillId="0" borderId="0" xfId="0" applyAlignment="1">
      <alignment horizontal="right"/>
    </xf>
    <xf numFmtId="0" fontId="4" fillId="0" borderId="0" xfId="0" applyFont="1" applyAlignment="1">
      <alignment horizontal="right"/>
    </xf>
    <xf numFmtId="0" fontId="4" fillId="0" borderId="0" xfId="0" applyFont="1" applyAlignment="1">
      <alignment horizontal="right" wrapText="1"/>
    </xf>
    <xf numFmtId="0" fontId="4" fillId="0" borderId="2" xfId="0" applyFont="1" applyBorder="1" applyAlignment="1">
      <alignment horizontal="center" wrapText="1"/>
    </xf>
    <xf numFmtId="0" fontId="4" fillId="0" borderId="2" xfId="0" applyFont="1" applyBorder="1" applyAlignment="1">
      <alignment vertical="center"/>
    </xf>
    <xf numFmtId="0" fontId="4" fillId="0" borderId="2" xfId="0" applyFont="1" applyBorder="1" applyAlignment="1">
      <alignment horizontal="right"/>
    </xf>
    <xf numFmtId="0" fontId="7" fillId="0" borderId="2" xfId="0" applyFont="1" applyBorder="1" applyAlignment="1">
      <alignment horizontal="center" textRotation="90"/>
    </xf>
    <xf numFmtId="0" fontId="0" fillId="16" borderId="0" xfId="0" applyFill="1" applyAlignment="1">
      <alignment vertical="top" wrapText="1"/>
    </xf>
    <xf numFmtId="0" fontId="0" fillId="4" borderId="0" xfId="0" applyFill="1" applyAlignment="1">
      <alignment vertical="top" wrapText="1"/>
    </xf>
    <xf numFmtId="0" fontId="0" fillId="17" borderId="0" xfId="0" applyFill="1" applyAlignment="1">
      <alignment vertical="top" wrapText="1"/>
    </xf>
    <xf numFmtId="0" fontId="0" fillId="18" borderId="0" xfId="0" applyFill="1" applyAlignment="1">
      <alignment vertical="top" wrapText="1"/>
    </xf>
    <xf numFmtId="0" fontId="23" fillId="19" borderId="0" xfId="0" applyFont="1" applyFill="1" applyAlignment="1">
      <alignment vertical="top" wrapText="1"/>
    </xf>
    <xf numFmtId="0" fontId="23" fillId="20" borderId="0" xfId="0" applyFont="1" applyFill="1" applyAlignment="1">
      <alignment vertical="top" wrapText="1"/>
    </xf>
    <xf numFmtId="0" fontId="4" fillId="0" borderId="0" xfId="0" applyFont="1" applyAlignment="1">
      <alignment horizontal="right" vertical="top" wrapText="1"/>
    </xf>
    <xf numFmtId="0" fontId="4" fillId="0" borderId="2" xfId="0" applyFont="1" applyBorder="1" applyAlignment="1">
      <alignment horizontal="right" vertical="top" wrapText="1"/>
    </xf>
    <xf numFmtId="0" fontId="4" fillId="0" borderId="2" xfId="0" applyFont="1" applyBorder="1" applyAlignment="1">
      <alignment horizontal="right" vertical="center"/>
    </xf>
    <xf numFmtId="9" fontId="2" fillId="0" borderId="2" xfId="1" applyFont="1" applyBorder="1" applyAlignment="1">
      <alignment horizontal="center" vertical="center"/>
    </xf>
    <xf numFmtId="0" fontId="4" fillId="0" borderId="23" xfId="0" applyFont="1" applyBorder="1" applyAlignment="1">
      <alignment horizontal="center" textRotation="90" wrapText="1"/>
    </xf>
    <xf numFmtId="9" fontId="2" fillId="0" borderId="23" xfId="1" applyFont="1" applyBorder="1" applyAlignment="1">
      <alignment horizontal="center" vertical="center"/>
    </xf>
    <xf numFmtId="0" fontId="4" fillId="0" borderId="23" xfId="0" applyFont="1" applyBorder="1" applyAlignment="1">
      <alignment vertical="center" textRotation="90" wrapText="1"/>
    </xf>
    <xf numFmtId="0" fontId="32" fillId="0" borderId="0" xfId="2" applyAlignment="1">
      <alignment vertical="center"/>
    </xf>
    <xf numFmtId="0" fontId="30" fillId="0" borderId="0" xfId="0" applyFont="1" applyAlignment="1">
      <alignment vertical="center"/>
    </xf>
    <xf numFmtId="0" fontId="0" fillId="2" borderId="2" xfId="0" applyFill="1" applyBorder="1"/>
    <xf numFmtId="0" fontId="0" fillId="2" borderId="24" xfId="0" applyFill="1" applyBorder="1"/>
    <xf numFmtId="0" fontId="35" fillId="20" borderId="2" xfId="0" applyFont="1" applyFill="1" applyBorder="1" applyAlignment="1">
      <alignment horizontal="left" vertical="center"/>
    </xf>
    <xf numFmtId="0" fontId="37" fillId="0" borderId="0" xfId="0" applyFont="1"/>
    <xf numFmtId="0" fontId="38" fillId="4" borderId="0" xfId="0" applyFont="1" applyFill="1" applyAlignment="1">
      <alignment vertical="top" wrapText="1"/>
    </xf>
    <xf numFmtId="0" fontId="39" fillId="16" borderId="0" xfId="0" applyFont="1" applyFill="1" applyAlignment="1">
      <alignment vertical="top" wrapText="1"/>
    </xf>
    <xf numFmtId="9" fontId="0" fillId="0" borderId="0" xfId="1" applyFont="1" applyBorder="1" applyAlignment="1">
      <alignment vertical="center"/>
    </xf>
    <xf numFmtId="0" fontId="4" fillId="0" borderId="2" xfId="0" applyFont="1" applyBorder="1"/>
    <xf numFmtId="0" fontId="40" fillId="17" borderId="0" xfId="0" applyFont="1" applyFill="1" applyAlignment="1">
      <alignment vertical="top" wrapText="1"/>
    </xf>
    <xf numFmtId="0" fontId="3" fillId="18" borderId="0" xfId="0" applyFont="1" applyFill="1" applyAlignment="1">
      <alignment vertical="top" wrapText="1"/>
    </xf>
    <xf numFmtId="0" fontId="0" fillId="15" borderId="0" xfId="0" applyFill="1" applyAlignment="1">
      <alignment vertical="top" wrapText="1"/>
    </xf>
    <xf numFmtId="0" fontId="41" fillId="17" borderId="0" xfId="0" applyFont="1" applyFill="1" applyAlignment="1">
      <alignment vertical="top" wrapText="1"/>
    </xf>
    <xf numFmtId="0" fontId="42" fillId="0" borderId="0" xfId="0" pivotButton="1" applyFont="1"/>
    <xf numFmtId="0" fontId="42" fillId="0" borderId="0" xfId="0" applyFont="1"/>
    <xf numFmtId="0" fontId="42" fillId="0" borderId="24" xfId="0" applyFont="1" applyBorder="1" applyAlignment="1">
      <alignment horizontal="left" wrapText="1" indent="1"/>
    </xf>
    <xf numFmtId="0" fontId="42" fillId="0" borderId="24" xfId="0" applyFont="1" applyBorder="1"/>
    <xf numFmtId="0" fontId="42" fillId="0" borderId="26" xfId="0" applyFont="1" applyBorder="1" applyAlignment="1">
      <alignment horizontal="left" wrapText="1" indent="1"/>
    </xf>
    <xf numFmtId="0" fontId="42" fillId="0" borderId="26" xfId="0" applyFont="1" applyBorder="1"/>
    <xf numFmtId="0" fontId="42" fillId="0" borderId="27" xfId="0" applyFont="1" applyBorder="1" applyAlignment="1">
      <alignment horizontal="left" wrapText="1" indent="1"/>
    </xf>
    <xf numFmtId="0" fontId="42" fillId="0" borderId="27" xfId="0" applyFont="1" applyBorder="1"/>
    <xf numFmtId="0" fontId="42" fillId="0" borderId="0" xfId="0" applyFont="1" applyAlignment="1">
      <alignment horizontal="left" wrapText="1"/>
    </xf>
    <xf numFmtId="0" fontId="42" fillId="0" borderId="0" xfId="0" applyFont="1" applyAlignment="1">
      <alignment horizontal="left"/>
    </xf>
    <xf numFmtId="0" fontId="0" fillId="21" borderId="0" xfId="0" applyFill="1" applyAlignment="1">
      <alignment vertical="top" wrapText="1"/>
    </xf>
    <xf numFmtId="0" fontId="43" fillId="21" borderId="0" xfId="0" applyFont="1" applyFill="1" applyAlignment="1">
      <alignment vertical="top" wrapText="1"/>
    </xf>
    <xf numFmtId="0" fontId="12" fillId="8" borderId="15" xfId="0" applyFont="1" applyFill="1" applyBorder="1" applyAlignment="1">
      <alignment vertical="top"/>
    </xf>
    <xf numFmtId="0" fontId="15" fillId="13" borderId="1" xfId="0" applyFont="1" applyFill="1" applyBorder="1" applyAlignment="1">
      <alignment horizontal="left" vertical="top" wrapText="1"/>
    </xf>
    <xf numFmtId="0" fontId="18" fillId="8" borderId="1" xfId="0" applyFont="1" applyFill="1" applyBorder="1" applyAlignment="1">
      <alignment horizontal="left" vertical="top" wrapText="1"/>
    </xf>
    <xf numFmtId="0" fontId="12" fillId="8" borderId="1" xfId="0" applyFont="1" applyFill="1" applyBorder="1" applyAlignment="1">
      <alignment vertical="top"/>
    </xf>
    <xf numFmtId="0" fontId="10" fillId="8" borderId="1" xfId="0" applyFont="1" applyFill="1" applyBorder="1" applyAlignment="1">
      <alignment horizontal="left" vertical="top" wrapText="1"/>
    </xf>
    <xf numFmtId="0" fontId="10" fillId="0" borderId="1" xfId="0" applyFont="1" applyBorder="1" applyAlignment="1">
      <alignment horizontal="left" vertical="top" wrapText="1"/>
    </xf>
    <xf numFmtId="0" fontId="0" fillId="16" borderId="28" xfId="0" applyFill="1" applyBorder="1" applyAlignment="1">
      <alignment vertical="top" wrapText="1"/>
    </xf>
    <xf numFmtId="0" fontId="0" fillId="4" borderId="28" xfId="0" applyFill="1" applyBorder="1" applyAlignment="1">
      <alignment vertical="top" wrapText="1"/>
    </xf>
    <xf numFmtId="0" fontId="0" fillId="21" borderId="28" xfId="0" applyFill="1" applyBorder="1" applyAlignment="1">
      <alignment vertical="top" wrapText="1"/>
    </xf>
    <xf numFmtId="0" fontId="18" fillId="8" borderId="6" xfId="0" applyFont="1" applyFill="1" applyBorder="1" applyAlignment="1">
      <alignment horizontal="left" vertical="top" wrapText="1"/>
    </xf>
    <xf numFmtId="0" fontId="0" fillId="0" borderId="10" xfId="0" applyBorder="1" applyAlignment="1">
      <alignment horizontal="left" vertical="top" wrapText="1"/>
    </xf>
    <xf numFmtId="0" fontId="18" fillId="8" borderId="1" xfId="0" applyFont="1" applyFill="1" applyBorder="1" applyAlignment="1">
      <alignment horizontal="left" vertical="top" wrapText="1"/>
    </xf>
    <xf numFmtId="0" fontId="0" fillId="0" borderId="1" xfId="0" applyBorder="1" applyAlignment="1">
      <alignment horizontal="left" vertical="top" wrapText="1"/>
    </xf>
    <xf numFmtId="0" fontId="13" fillId="5" borderId="0" xfId="0" applyFont="1" applyFill="1" applyAlignment="1">
      <alignment horizontal="center" vertical="center"/>
    </xf>
    <xf numFmtId="0" fontId="13" fillId="5" borderId="2" xfId="0" applyFont="1" applyFill="1" applyBorder="1" applyAlignment="1">
      <alignment horizontal="center" vertical="center"/>
    </xf>
    <xf numFmtId="0" fontId="18" fillId="8" borderId="16" xfId="0" applyFont="1" applyFill="1" applyBorder="1" applyAlignment="1">
      <alignment horizontal="left" vertical="top" wrapText="1"/>
    </xf>
    <xf numFmtId="0" fontId="18" fillId="8" borderId="0" xfId="0" applyFont="1" applyFill="1" applyAlignment="1">
      <alignment horizontal="left" vertical="top" wrapText="1"/>
    </xf>
    <xf numFmtId="0" fontId="18" fillId="8" borderId="2" xfId="0" applyFont="1" applyFill="1" applyBorder="1" applyAlignment="1">
      <alignment horizontal="left" vertical="top" wrapText="1"/>
    </xf>
    <xf numFmtId="0" fontId="10" fillId="8" borderId="6" xfId="0" applyFont="1" applyFill="1" applyBorder="1" applyAlignment="1">
      <alignment horizontal="center" vertical="top" wrapText="1"/>
    </xf>
    <xf numFmtId="0" fontId="0" fillId="0" borderId="10" xfId="0" applyBorder="1" applyAlignment="1">
      <alignment horizontal="center" vertical="top" wrapText="1"/>
    </xf>
    <xf numFmtId="0" fontId="0" fillId="0" borderId="12" xfId="0" applyBorder="1" applyAlignment="1">
      <alignment horizontal="center" vertical="top" wrapText="1"/>
    </xf>
    <xf numFmtId="0" fontId="18" fillId="3" borderId="6" xfId="0" applyFont="1" applyFill="1" applyBorder="1" applyAlignment="1">
      <alignment horizontal="left" vertical="top" wrapText="1"/>
    </xf>
    <xf numFmtId="0" fontId="0" fillId="0" borderId="12" xfId="0" applyBorder="1" applyAlignment="1">
      <alignment horizontal="left" vertical="top" wrapText="1"/>
    </xf>
    <xf numFmtId="0" fontId="8" fillId="4" borderId="0" xfId="0" applyFont="1" applyFill="1" applyAlignment="1">
      <alignment horizontal="center" vertical="center" wrapText="1"/>
    </xf>
    <xf numFmtId="0" fontId="0" fillId="0" borderId="0" xfId="0" applyAlignment="1">
      <alignment wrapText="1"/>
    </xf>
    <xf numFmtId="0" fontId="0" fillId="0" borderId="0" xfId="0"/>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vertical="top" wrapText="1"/>
    </xf>
    <xf numFmtId="0" fontId="0" fillId="0" borderId="0" xfId="0" applyAlignment="1">
      <alignment vertical="top"/>
    </xf>
    <xf numFmtId="0" fontId="8" fillId="14" borderId="7" xfId="0" applyFont="1" applyFill="1" applyBorder="1" applyAlignment="1">
      <alignment horizontal="center" vertical="center" wrapText="1"/>
    </xf>
    <xf numFmtId="0" fontId="8" fillId="14" borderId="4" xfId="0" applyFont="1" applyFill="1" applyBorder="1" applyAlignment="1">
      <alignment horizontal="center" vertical="center" wrapText="1"/>
    </xf>
    <xf numFmtId="0" fontId="8" fillId="14" borderId="5" xfId="0" applyFont="1" applyFill="1" applyBorder="1" applyAlignment="1">
      <alignment horizontal="center" vertical="center" wrapText="1"/>
    </xf>
    <xf numFmtId="0" fontId="27" fillId="0" borderId="0" xfId="0" applyFont="1" applyAlignment="1">
      <alignment horizontal="left" vertical="center" wrapText="1"/>
    </xf>
    <xf numFmtId="0" fontId="27" fillId="0" borderId="2" xfId="0" applyFont="1" applyBorder="1" applyAlignment="1">
      <alignment horizontal="left" vertical="center" wrapText="1"/>
    </xf>
    <xf numFmtId="0" fontId="8" fillId="2" borderId="24" xfId="0" applyFont="1" applyFill="1" applyBorder="1" applyAlignment="1">
      <alignment horizontal="center"/>
    </xf>
    <xf numFmtId="0" fontId="8" fillId="2" borderId="25" xfId="0" applyFont="1" applyFill="1" applyBorder="1" applyAlignment="1">
      <alignment horizontal="center" vertical="top"/>
    </xf>
    <xf numFmtId="0" fontId="0" fillId="2" borderId="0" xfId="0" applyFill="1" applyAlignment="1">
      <alignment horizontal="left" wrapText="1"/>
    </xf>
    <xf numFmtId="0" fontId="4" fillId="0" borderId="16"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16"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cellXfs>
  <cellStyles count="3">
    <cellStyle name="Hipervínculo" xfId="2" builtinId="8"/>
    <cellStyle name="Normal" xfId="0" builtinId="0"/>
    <cellStyle name="Porcentaje" xfId="1" builtinId="5"/>
  </cellStyles>
  <dxfs count="94">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center" textRotation="0" wrapText="1" indent="0" justifyLastLine="0" shrinkToFit="0" readingOrder="0"/>
    </dxf>
    <dxf>
      <alignment horizontal="general" vertical="bottom" textRotation="0" wrapText="1" indent="0" justifyLastLine="0" shrinkToFit="0" readingOrder="0"/>
    </dxf>
    <dxf>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2"/>
        <color theme="0"/>
        <name val="Calibri"/>
        <scheme val="minor"/>
      </font>
      <fill>
        <patternFill patternType="solid">
          <fgColor indexed="64"/>
          <bgColor theme="3"/>
        </patternFill>
      </fil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border>
        <horizontal style="thin">
          <color auto="1"/>
        </horizontal>
      </border>
    </dxf>
    <dxf>
      <border>
        <horizontal style="thin">
          <color auto="1"/>
        </horizontal>
      </border>
    </dxf>
    <dxf>
      <border>
        <horizontal style="thin">
          <color auto="1"/>
        </horizontal>
      </border>
    </dxf>
    <dxf>
      <border>
        <horizontal style="thin">
          <color auto="1"/>
        </horizontal>
      </border>
    </dxf>
    <dxf>
      <border>
        <horizontal style="thin">
          <color auto="1"/>
        </horizontal>
      </border>
    </dxf>
    <dxf>
      <border>
        <horizontal style="thin">
          <color auto="1"/>
        </horizontal>
      </border>
    </dxf>
    <dxf>
      <border>
        <horizontal style="thin">
          <color auto="1"/>
        </horizontal>
      </border>
    </dxf>
    <dxf>
      <border>
        <horizontal style="thin">
          <color auto="1"/>
        </horizontal>
      </border>
    </dxf>
    <dxf>
      <border>
        <horizontal style="thin">
          <color auto="1"/>
        </horizontal>
      </border>
    </dxf>
    <dxf>
      <border>
        <horizontal style="thin">
          <color auto="1"/>
        </horizontal>
      </border>
    </dxf>
    <dxf>
      <border>
        <horizontal style="thin">
          <color auto="1"/>
        </horizontal>
      </border>
    </dxf>
    <dxf>
      <border>
        <horizontal style="thin">
          <color auto="1"/>
        </horizontal>
      </border>
    </dxf>
    <dxf>
      <border>
        <horizontal style="thin">
          <color auto="1"/>
        </horizontal>
      </border>
    </dxf>
    <dxf>
      <border>
        <horizontal style="thin">
          <color auto="1"/>
        </horizontal>
      </border>
    </dxf>
    <dxf>
      <border>
        <horizontal style="thin">
          <color auto="1"/>
        </horizontal>
      </border>
    </dxf>
    <dxf>
      <border>
        <horizontal style="thin">
          <color auto="1"/>
        </horizontal>
      </border>
    </dxf>
    <dxf>
      <border>
        <horizontal style="thin">
          <color auto="1"/>
        </horizontal>
      </border>
    </dxf>
    <dxf>
      <border>
        <horizontal style="thin">
          <color auto="1"/>
        </horizontal>
      </border>
    </dxf>
    <dxf>
      <border>
        <horizontal style="thin">
          <color auto="1"/>
        </horizontal>
      </border>
    </dxf>
    <dxf>
      <border>
        <horizontal style="thin">
          <color auto="1"/>
        </horizontal>
      </border>
    </dxf>
    <dxf>
      <alignment wrapText="1"/>
    </dxf>
    <dxf>
      <alignment wrapText="1"/>
    </dxf>
    <dxf>
      <alignment wrapText="1"/>
    </dxf>
    <dxf>
      <alignment wrapText="1"/>
    </dxf>
    <dxf>
      <alignment wrapText="1"/>
    </dxf>
    <dxf>
      <alignment wrapText="1"/>
    </dxf>
    <dxf>
      <alignment wrapText="1"/>
    </dxf>
  </dxfs>
  <tableStyles count="1" defaultTableStyle="TableStyleMedium2" defaultPivotStyle="PivotStyleLight16">
    <tableStyle name="Invisible" pivot="0" table="0" count="0" xr9:uid="{00531F9B-F940-47B9-888F-7BCD40D3297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xdr:col>
      <xdr:colOff>250793</xdr:colOff>
      <xdr:row>5</xdr:row>
      <xdr:rowOff>97313</xdr:rowOff>
    </xdr:from>
    <xdr:ext cx="2548775" cy="679160"/>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52D5FEC7-7F1C-0945-8F81-2AA9F15AF74C}"/>
                </a:ext>
              </a:extLst>
            </xdr:cNvPr>
            <xdr:cNvSpPr txBox="1"/>
          </xdr:nvSpPr>
          <xdr:spPr>
            <a:xfrm>
              <a:off x="13115893" y="1735613"/>
              <a:ext cx="2548775" cy="679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2000" b="0" i="1">
                            <a:latin typeface="Cambria Math" panose="02040503050406030204" pitchFamily="18" charset="0"/>
                          </a:rPr>
                        </m:ctrlPr>
                      </m:sSubPr>
                      <m:e>
                        <m:r>
                          <a:rPr lang="es-ES" sz="2000" b="0" i="1">
                            <a:latin typeface="Cambria Math" panose="02040503050406030204" pitchFamily="18" charset="0"/>
                          </a:rPr>
                          <m:t>𝑇𝐶𝐺</m:t>
                        </m:r>
                      </m:e>
                      <m:sub>
                        <m:r>
                          <a:rPr lang="es-ES" sz="2000" b="0" i="1">
                            <a:latin typeface="Cambria Math" panose="02040503050406030204" pitchFamily="18" charset="0"/>
                          </a:rPr>
                          <m:t>𝐴</m:t>
                        </m:r>
                        <m:r>
                          <a:rPr lang="es-ES" sz="2000" b="0" i="1">
                            <a:latin typeface="Cambria Math" panose="02040503050406030204" pitchFamily="18" charset="0"/>
                          </a:rPr>
                          <m:t>,</m:t>
                        </m:r>
                        <m:r>
                          <a:rPr lang="es-ES" sz="2000" b="0" i="1">
                            <a:latin typeface="Cambria Math" panose="02040503050406030204" pitchFamily="18" charset="0"/>
                          </a:rPr>
                          <m:t>𝐸𝐸</m:t>
                        </m:r>
                      </m:sub>
                    </m:sSub>
                    <m:r>
                      <a:rPr lang="en-US" sz="2000" i="1">
                        <a:latin typeface="Cambria Math" panose="02040503050406030204" pitchFamily="18" charset="0"/>
                      </a:rPr>
                      <m:t>=</m:t>
                    </m:r>
                    <m:f>
                      <m:fPr>
                        <m:ctrlPr>
                          <a:rPr lang="en-US" sz="2000" i="1">
                            <a:latin typeface="Cambria Math" panose="02040503050406030204" pitchFamily="18" charset="0"/>
                          </a:rPr>
                        </m:ctrlPr>
                      </m:fPr>
                      <m:num>
                        <m:nary>
                          <m:naryPr>
                            <m:chr m:val="∑"/>
                            <m:limLoc m:val="subSup"/>
                            <m:ctrlPr>
                              <a:rPr lang="en-US" sz="2000" i="1">
                                <a:latin typeface="Cambria Math" panose="02040503050406030204" pitchFamily="18" charset="0"/>
                              </a:rPr>
                            </m:ctrlPr>
                          </m:naryPr>
                          <m:sub>
                            <m:r>
                              <m:rPr>
                                <m:brk m:alnAt="25"/>
                              </m:rPr>
                              <a:rPr lang="es-ES" sz="2000" b="0" i="1">
                                <a:latin typeface="Cambria Math" panose="02040503050406030204" pitchFamily="18" charset="0"/>
                              </a:rPr>
                              <m:t>𝑖</m:t>
                            </m:r>
                            <m:r>
                              <a:rPr lang="en-US" sz="2000" b="0" i="1">
                                <a:latin typeface="Cambria Math" panose="02040503050406030204" pitchFamily="18" charset="0"/>
                              </a:rPr>
                              <m:t>=1</m:t>
                            </m:r>
                          </m:sub>
                          <m:sup>
                            <m:r>
                              <a:rPr lang="en-US" sz="2000" b="0" i="1">
                                <a:latin typeface="Cambria Math" panose="02040503050406030204" pitchFamily="18" charset="0"/>
                              </a:rPr>
                              <m:t>𝑛</m:t>
                            </m:r>
                          </m:sup>
                          <m:e>
                            <m:sSub>
                              <m:sSubPr>
                                <m:ctrlPr>
                                  <a:rPr lang="en-US" sz="2000" i="1">
                                    <a:latin typeface="Cambria Math" panose="02040503050406030204" pitchFamily="18" charset="0"/>
                                  </a:rPr>
                                </m:ctrlPr>
                              </m:sSubPr>
                              <m:e>
                                <m:r>
                                  <a:rPr lang="en-US" sz="2000" b="0" i="1">
                                    <a:latin typeface="Cambria Math" panose="02040503050406030204" pitchFamily="18" charset="0"/>
                                  </a:rPr>
                                  <m:t>𝑇𝐶𝐺</m:t>
                                </m:r>
                              </m:e>
                              <m:sub>
                                <m:r>
                                  <a:rPr lang="en-US" sz="2000" b="0" i="1">
                                    <a:latin typeface="Cambria Math" panose="02040503050406030204" pitchFamily="18" charset="0"/>
                                  </a:rPr>
                                  <m:t>𝐴</m:t>
                                </m:r>
                                <m:r>
                                  <a:rPr lang="en-US" sz="2000" b="0" i="1">
                                    <a:latin typeface="Cambria Math" panose="02040503050406030204" pitchFamily="18" charset="0"/>
                                  </a:rPr>
                                  <m:t>,</m:t>
                                </m:r>
                                <m:r>
                                  <a:rPr lang="en-US" sz="2000" b="0" i="1">
                                    <a:latin typeface="Cambria Math" panose="02040503050406030204" pitchFamily="18" charset="0"/>
                                  </a:rPr>
                                  <m:t>𝑃</m:t>
                                </m:r>
                              </m:sub>
                            </m:sSub>
                          </m:e>
                        </m:nary>
                      </m:num>
                      <m:den>
                        <m:sSub>
                          <m:sSubPr>
                            <m:ctrlPr>
                              <a:rPr lang="en-US" sz="2000" i="1">
                                <a:latin typeface="Cambria Math" panose="02040503050406030204" pitchFamily="18" charset="0"/>
                              </a:rPr>
                            </m:ctrlPr>
                          </m:sSubPr>
                          <m:e>
                            <m:r>
                              <a:rPr lang="es-ES" sz="2000" b="0" i="1">
                                <a:latin typeface="Cambria Math" panose="02040503050406030204" pitchFamily="18" charset="0"/>
                              </a:rPr>
                              <m:t>𝑛</m:t>
                            </m:r>
                          </m:e>
                          <m:sub>
                            <m:r>
                              <a:rPr lang="es-ES" sz="2000" b="0" i="1">
                                <a:latin typeface="Cambria Math" panose="02040503050406030204" pitchFamily="18" charset="0"/>
                              </a:rPr>
                              <m:t>𝐴</m:t>
                            </m:r>
                            <m:r>
                              <a:rPr lang="es-ES" sz="2000" b="0" i="1">
                                <a:latin typeface="Cambria Math" panose="02040503050406030204" pitchFamily="18" charset="0"/>
                              </a:rPr>
                              <m:t>,</m:t>
                            </m:r>
                            <m:r>
                              <a:rPr lang="es-ES" sz="2000" b="0" i="1">
                                <a:latin typeface="Cambria Math" panose="02040503050406030204" pitchFamily="18" charset="0"/>
                              </a:rPr>
                              <m:t>𝐸𝐸</m:t>
                            </m:r>
                          </m:sub>
                        </m:sSub>
                      </m:den>
                    </m:f>
                  </m:oMath>
                </m:oMathPara>
              </a14:m>
              <a:endParaRPr lang="en-US" sz="2000"/>
            </a:p>
          </xdr:txBody>
        </xdr:sp>
      </mc:Choice>
      <mc:Fallback xmlns="">
        <xdr:sp macro="" textlink="">
          <xdr:nvSpPr>
            <xdr:cNvPr id="2" name="TextBox 1">
              <a:extLst>
                <a:ext uri="{FF2B5EF4-FFF2-40B4-BE49-F238E27FC236}">
                  <a16:creationId xmlns:a16="http://schemas.microsoft.com/office/drawing/2014/main" id="{52D5FEC7-7F1C-0945-8F81-2AA9F15AF74C}"/>
                </a:ext>
              </a:extLst>
            </xdr:cNvPr>
            <xdr:cNvSpPr txBox="1"/>
          </xdr:nvSpPr>
          <xdr:spPr>
            <a:xfrm>
              <a:off x="13115893" y="1735613"/>
              <a:ext cx="2548775" cy="679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2000" b="0" i="0">
                  <a:latin typeface="Cambria Math" panose="02040503050406030204" pitchFamily="18" charset="0"/>
                </a:rPr>
                <a:t>〖𝑇𝐶𝐺〗_(𝐴,𝐸𝐸)</a:t>
              </a:r>
              <a:r>
                <a:rPr lang="en-US" sz="2000" i="0">
                  <a:latin typeface="Cambria Math" panose="02040503050406030204" pitchFamily="18" charset="0"/>
                </a:rPr>
                <a:t>=(∑26_(</a:t>
              </a:r>
              <a:r>
                <a:rPr lang="es-ES" sz="2000" b="0" i="0">
                  <a:latin typeface="Cambria Math" panose="02040503050406030204" pitchFamily="18" charset="0"/>
                </a:rPr>
                <a:t>𝑖</a:t>
              </a:r>
              <a:r>
                <a:rPr lang="en-US" sz="2000" b="0" i="0">
                  <a:latin typeface="Cambria Math" panose="02040503050406030204" pitchFamily="18" charset="0"/>
                </a:rPr>
                <a:t>=1)^𝑛▒〖𝑇𝐶𝐺〗_(𝐴,𝑃) )/</a:t>
              </a:r>
              <a:r>
                <a:rPr lang="es-ES" sz="2000" b="0" i="0">
                  <a:latin typeface="Cambria Math" panose="02040503050406030204" pitchFamily="18" charset="0"/>
                </a:rPr>
                <a:t>𝑛</a:t>
              </a:r>
              <a:r>
                <a:rPr lang="en-US" sz="2000" b="0" i="0">
                  <a:latin typeface="Cambria Math" panose="02040503050406030204" pitchFamily="18" charset="0"/>
                </a:rPr>
                <a:t>_(</a:t>
              </a:r>
              <a:r>
                <a:rPr lang="es-ES" sz="2000" b="0" i="0">
                  <a:latin typeface="Cambria Math" panose="02040503050406030204" pitchFamily="18" charset="0"/>
                </a:rPr>
                <a:t>𝐴,𝐸𝐸</a:t>
              </a:r>
              <a:r>
                <a:rPr lang="en-US" sz="2000" b="0" i="0">
                  <a:latin typeface="Cambria Math" panose="02040503050406030204" pitchFamily="18" charset="0"/>
                </a:rPr>
                <a:t>) </a:t>
              </a:r>
              <a:endParaRPr lang="en-US" sz="2000"/>
            </a:p>
          </xdr:txBody>
        </xdr:sp>
      </mc:Fallback>
    </mc:AlternateContent>
    <xdr:clientData/>
  </xdr:oneCellAnchor>
  <xdr:oneCellAnchor>
    <xdr:from>
      <xdr:col>9</xdr:col>
      <xdr:colOff>250793</xdr:colOff>
      <xdr:row>13</xdr:row>
      <xdr:rowOff>97313</xdr:rowOff>
    </xdr:from>
    <xdr:ext cx="2263697" cy="685380"/>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3C200B9C-D649-D74B-AA45-B4CED216A623}"/>
                </a:ext>
              </a:extLst>
            </xdr:cNvPr>
            <xdr:cNvSpPr txBox="1"/>
          </xdr:nvSpPr>
          <xdr:spPr>
            <a:xfrm>
              <a:off x="13115893" y="3983513"/>
              <a:ext cx="2263697" cy="6853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2000" b="0" i="1">
                            <a:latin typeface="Cambria Math" panose="02040503050406030204" pitchFamily="18" charset="0"/>
                          </a:rPr>
                        </m:ctrlPr>
                      </m:sSubPr>
                      <m:e>
                        <m:r>
                          <a:rPr lang="es-ES" sz="2000" b="0" i="1">
                            <a:latin typeface="Cambria Math" panose="02040503050406030204" pitchFamily="18" charset="0"/>
                          </a:rPr>
                          <m:t>𝑇𝐶𝐺</m:t>
                        </m:r>
                      </m:e>
                      <m:sub>
                        <m:r>
                          <a:rPr lang="es-ES" sz="2000" b="0" i="1">
                            <a:latin typeface="Cambria Math" panose="02040503050406030204" pitchFamily="18" charset="0"/>
                          </a:rPr>
                          <m:t>𝐴</m:t>
                        </m:r>
                      </m:sub>
                    </m:sSub>
                    <m:r>
                      <a:rPr lang="en-US" sz="2000" i="1">
                        <a:latin typeface="Cambria Math" panose="02040503050406030204" pitchFamily="18" charset="0"/>
                      </a:rPr>
                      <m:t>=</m:t>
                    </m:r>
                    <m:f>
                      <m:fPr>
                        <m:ctrlPr>
                          <a:rPr lang="en-US" sz="2000" i="1">
                            <a:latin typeface="Cambria Math" panose="02040503050406030204" pitchFamily="18" charset="0"/>
                          </a:rPr>
                        </m:ctrlPr>
                      </m:fPr>
                      <m:num>
                        <m:nary>
                          <m:naryPr>
                            <m:chr m:val="∑"/>
                            <m:limLoc m:val="subSup"/>
                            <m:ctrlPr>
                              <a:rPr lang="en-US" sz="2000" i="1">
                                <a:latin typeface="Cambria Math" panose="02040503050406030204" pitchFamily="18" charset="0"/>
                              </a:rPr>
                            </m:ctrlPr>
                          </m:naryPr>
                          <m:sub>
                            <m:r>
                              <m:rPr>
                                <m:brk m:alnAt="25"/>
                              </m:rPr>
                              <a:rPr lang="es-ES" sz="2000" b="0" i="1">
                                <a:latin typeface="Cambria Math" panose="02040503050406030204" pitchFamily="18" charset="0"/>
                              </a:rPr>
                              <m:t>𝑖</m:t>
                            </m:r>
                            <m:r>
                              <a:rPr lang="en-US" sz="2000" b="0" i="1">
                                <a:latin typeface="Cambria Math" panose="02040503050406030204" pitchFamily="18" charset="0"/>
                              </a:rPr>
                              <m:t>=1</m:t>
                            </m:r>
                          </m:sub>
                          <m:sup>
                            <m:r>
                              <a:rPr lang="es-ES" sz="2000" b="0" i="1">
                                <a:latin typeface="Cambria Math" panose="02040503050406030204" pitchFamily="18" charset="0"/>
                              </a:rPr>
                              <m:t>𝑘</m:t>
                            </m:r>
                          </m:sup>
                          <m:e>
                            <m:sSub>
                              <m:sSubPr>
                                <m:ctrlPr>
                                  <a:rPr lang="en-US" sz="2000" i="1">
                                    <a:latin typeface="Cambria Math" panose="02040503050406030204" pitchFamily="18" charset="0"/>
                                  </a:rPr>
                                </m:ctrlPr>
                              </m:sSubPr>
                              <m:e>
                                <m:r>
                                  <a:rPr lang="en-US" sz="2000" b="0" i="1">
                                    <a:latin typeface="Cambria Math" panose="02040503050406030204" pitchFamily="18" charset="0"/>
                                  </a:rPr>
                                  <m:t>𝑇𝐶𝐺</m:t>
                                </m:r>
                              </m:e>
                              <m:sub>
                                <m:r>
                                  <a:rPr lang="en-US" sz="2000" b="0" i="1">
                                    <a:latin typeface="Cambria Math" panose="02040503050406030204" pitchFamily="18" charset="0"/>
                                  </a:rPr>
                                  <m:t>𝐴</m:t>
                                </m:r>
                                <m:r>
                                  <a:rPr lang="en-US" sz="2000" b="0" i="1">
                                    <a:latin typeface="Cambria Math" panose="02040503050406030204" pitchFamily="18" charset="0"/>
                                  </a:rPr>
                                  <m:t>,</m:t>
                                </m:r>
                                <m:r>
                                  <a:rPr lang="es-ES" sz="2000" b="0" i="1">
                                    <a:latin typeface="Cambria Math" panose="02040503050406030204" pitchFamily="18" charset="0"/>
                                  </a:rPr>
                                  <m:t>𝑃</m:t>
                                </m:r>
                              </m:sub>
                            </m:sSub>
                          </m:e>
                        </m:nary>
                      </m:num>
                      <m:den>
                        <m:sSub>
                          <m:sSubPr>
                            <m:ctrlPr>
                              <a:rPr lang="es-ES" sz="2000" b="0" i="1">
                                <a:latin typeface="Cambria Math" panose="02040503050406030204" pitchFamily="18" charset="0"/>
                              </a:rPr>
                            </m:ctrlPr>
                          </m:sSubPr>
                          <m:e>
                            <m:r>
                              <a:rPr lang="es-ES" sz="2000" b="0" i="1">
                                <a:latin typeface="Cambria Math" panose="02040503050406030204" pitchFamily="18" charset="0"/>
                              </a:rPr>
                              <m:t>𝑘</m:t>
                            </m:r>
                          </m:e>
                          <m:sub>
                            <m:r>
                              <a:rPr lang="es-ES" sz="2000" b="0" i="1">
                                <a:latin typeface="Cambria Math" panose="02040503050406030204" pitchFamily="18" charset="0"/>
                              </a:rPr>
                              <m:t>𝐴</m:t>
                            </m:r>
                          </m:sub>
                        </m:sSub>
                      </m:den>
                    </m:f>
                  </m:oMath>
                </m:oMathPara>
              </a14:m>
              <a:endParaRPr lang="en-US" sz="2000"/>
            </a:p>
          </xdr:txBody>
        </xdr:sp>
      </mc:Choice>
      <mc:Fallback xmlns="">
        <xdr:sp macro="" textlink="">
          <xdr:nvSpPr>
            <xdr:cNvPr id="3" name="TextBox 2">
              <a:extLst>
                <a:ext uri="{FF2B5EF4-FFF2-40B4-BE49-F238E27FC236}">
                  <a16:creationId xmlns:a16="http://schemas.microsoft.com/office/drawing/2014/main" id="{3C200B9C-D649-D74B-AA45-B4CED216A623}"/>
                </a:ext>
              </a:extLst>
            </xdr:cNvPr>
            <xdr:cNvSpPr txBox="1"/>
          </xdr:nvSpPr>
          <xdr:spPr>
            <a:xfrm>
              <a:off x="13115893" y="3983513"/>
              <a:ext cx="2263697" cy="6853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2000" b="0" i="0">
                  <a:latin typeface="Cambria Math" panose="02040503050406030204" pitchFamily="18" charset="0"/>
                </a:rPr>
                <a:t>〖𝑇𝐶𝐺〗_𝐴</a:t>
              </a:r>
              <a:r>
                <a:rPr lang="en-US" sz="2000" i="0">
                  <a:latin typeface="Cambria Math" panose="02040503050406030204" pitchFamily="18" charset="0"/>
                </a:rPr>
                <a:t>=(∑26_(</a:t>
              </a:r>
              <a:r>
                <a:rPr lang="es-ES" sz="2000" b="0" i="0">
                  <a:latin typeface="Cambria Math" panose="02040503050406030204" pitchFamily="18" charset="0"/>
                </a:rPr>
                <a:t>𝑖</a:t>
              </a:r>
              <a:r>
                <a:rPr lang="en-US" sz="2000" b="0" i="0">
                  <a:latin typeface="Cambria Math" panose="02040503050406030204" pitchFamily="18" charset="0"/>
                </a:rPr>
                <a:t>=1)^</a:t>
              </a:r>
              <a:r>
                <a:rPr lang="es-ES" sz="2000" b="0" i="0">
                  <a:latin typeface="Cambria Math" panose="02040503050406030204" pitchFamily="18" charset="0"/>
                </a:rPr>
                <a:t>𝑘</a:t>
              </a:r>
              <a:r>
                <a:rPr lang="en-US" sz="2000" b="0" i="0">
                  <a:latin typeface="Cambria Math" panose="02040503050406030204" pitchFamily="18" charset="0"/>
                </a:rPr>
                <a:t>▒〖𝑇𝐶𝐺〗_(𝐴,</a:t>
              </a:r>
              <a:r>
                <a:rPr lang="es-ES" sz="2000" b="0" i="0">
                  <a:latin typeface="Cambria Math" panose="02040503050406030204" pitchFamily="18" charset="0"/>
                </a:rPr>
                <a:t>𝑃</a:t>
              </a:r>
              <a:r>
                <a:rPr lang="en-US" sz="2000" b="0" i="0">
                  <a:latin typeface="Cambria Math" panose="02040503050406030204" pitchFamily="18" charset="0"/>
                </a:rPr>
                <a:t>) )/</a:t>
              </a:r>
              <a:r>
                <a:rPr lang="es-ES" sz="2000" b="0" i="0">
                  <a:latin typeface="Cambria Math" panose="02040503050406030204" pitchFamily="18" charset="0"/>
                </a:rPr>
                <a:t>𝑘_𝐴</a:t>
              </a:r>
              <a:r>
                <a:rPr lang="en-US" sz="2000" b="0" i="0">
                  <a:latin typeface="Cambria Math" panose="02040503050406030204" pitchFamily="18" charset="0"/>
                </a:rPr>
                <a:t> </a:t>
              </a:r>
              <a:endParaRPr lang="en-US" sz="2000"/>
            </a:p>
          </xdr:txBody>
        </xdr:sp>
      </mc:Fallback>
    </mc:AlternateContent>
    <xdr:clientData/>
  </xdr:oneCellAnchor>
</xdr:wsDr>
</file>

<file path=xl/persons/person.xml><?xml version="1.0" encoding="utf-8"?>
<personList xmlns="http://schemas.microsoft.com/office/spreadsheetml/2018/threadedcomments" xmlns:x="http://schemas.openxmlformats.org/spreadsheetml/2006/main">
  <person displayName="Dora Patricia Andrade" id="{6748C11D-0946-DD41-A524-1230C5AD617D}" userId="25202344dfd7506c" providerId="Windows Live"/>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4512.490935185182" createdVersion="7" refreshedVersion="7" minRefreshableVersion="3" recordCount="111" xr:uid="{00000000-000A-0000-FFFF-FFFF00000000}">
  <cacheSource type="worksheet">
    <worksheetSource name="Table1"/>
  </cacheSource>
  <cacheFields count="20">
    <cacheField name="Actividad tipo REDD+" numFmtId="0">
      <sharedItems count="6">
        <s v="Manejo Forestal Sustentable (Aprovechamiento Forestal Sostenible)"/>
        <s v="Reforestación en el marco de REDD (Reforestación con derecho a corte)"/>
        <s v="Sistemas Agroforestales (Producción de café y cacao bajo sombra)"/>
        <s v="Sistemas Silvopastoriles (Arborización de fincas ganaderas)"/>
        <s v="Regeneración Natural asistida de zonas degradadas"/>
        <s v="Conservar bosques en áreas protegidas prioritarias junto con los actores sociales"/>
      </sharedItems>
    </cacheField>
    <cacheField name="Código" numFmtId="0">
      <sharedItems count="111">
        <s v="MFS-01"/>
        <s v="MFS-03"/>
        <s v="MFS-04"/>
        <s v="MFS-05"/>
        <s v="MFS-06"/>
        <s v="MFS-08"/>
        <s v="MFS-09"/>
        <s v="MFS-10"/>
        <s v="MFS-11"/>
        <s v="MFS-12"/>
        <s v="MFS-13"/>
        <s v="MFS-14"/>
        <s v="MFS-15"/>
        <s v="MFS-16"/>
        <s v="MFS-17"/>
        <s v="MFS-19"/>
        <s v="MFS-20"/>
        <s v="MFS-21"/>
        <s v="MFS-22"/>
        <s v="MFS-23"/>
        <s v="MFS-24"/>
        <s v="MFS-25"/>
        <s v="REF-01"/>
        <s v="REF-03"/>
        <s v="REF-04"/>
        <s v="REF-05"/>
        <s v="REF-06"/>
        <s v="REF-07"/>
        <s v="REF-08"/>
        <s v="REF-09"/>
        <s v="REF-10"/>
        <s v="REF-11"/>
        <s v="REF-12"/>
        <s v="REF-13"/>
        <s v="REF-14"/>
        <s v="REF-15"/>
        <s v="REF-16"/>
        <s v="REF-17"/>
        <s v="REF-18"/>
        <s v="REF-19"/>
        <s v="REF-20"/>
        <s v="REF-21"/>
        <s v="REF-22"/>
        <s v="SAF-01"/>
        <s v="SAF-02"/>
        <s v="SAF-05"/>
        <s v="SAF-07"/>
        <s v="SAF-08"/>
        <s v="SAF-09"/>
        <s v="SAF-10"/>
        <s v="SAF-11"/>
        <s v="SAF-12"/>
        <s v="SAF-13"/>
        <s v="SAF-14"/>
        <s v="SAF-15"/>
        <s v="SAF-16"/>
        <s v="SAF-17"/>
        <s v="SAF-18"/>
        <s v="SSP-01"/>
        <s v="SSP-02"/>
        <s v="SSP-03"/>
        <s v="SSP-05"/>
        <s v="SSP-07"/>
        <s v="SSP-08"/>
        <s v="SSP-13"/>
        <s v="SSP-14"/>
        <s v="SSP-15"/>
        <s v="SSP-16"/>
        <s v="SSP-17"/>
        <s v="SSP-18"/>
        <s v="SSP-19"/>
        <s v="SSP-20"/>
        <s v="SSP-21"/>
        <s v="SSP-22"/>
        <s v="SSP-23"/>
        <s v="RNA-02"/>
        <s v="RNA-05"/>
        <s v="RNA-07"/>
        <s v="RNA-09"/>
        <s v="RNA-10"/>
        <s v="RNA-11"/>
        <s v="RNA-12"/>
        <s v="RNA-13"/>
        <s v="RNA-14"/>
        <s v="RNA-15"/>
        <s v="RNA-16"/>
        <s v="RNA-20"/>
        <s v="RNA-21"/>
        <s v="RNA-22"/>
        <s v="CAP-01"/>
        <s v="CAP-02"/>
        <s v="CAP-03"/>
        <s v="CAP-04"/>
        <s v="CAP-06"/>
        <s v="CAP-07"/>
        <s v="CAP-09"/>
        <s v="CAP-10"/>
        <s v="CAP-12"/>
        <s v="CAP-14"/>
        <s v="CAP-15"/>
        <s v="CAP-16"/>
        <s v="CAP-17"/>
        <s v="CAP-18"/>
        <s v="CAP-19"/>
        <s v="CAP-20"/>
        <s v="CAP-21"/>
        <s v="CAP-22"/>
        <s v="CAP-23"/>
        <s v="CAP-26"/>
        <s v="CAP-27"/>
        <s v="CAP-28"/>
      </sharedItems>
    </cacheField>
    <cacheField name="Nivel Evaluacion" numFmtId="0">
      <sharedItems/>
    </cacheField>
    <cacheField name="Rubro" numFmtId="0">
      <sharedItems/>
    </cacheField>
    <cacheField name="Medida de mitigación y/o buenas prácticas" numFmtId="0">
      <sharedItems count="50" longText="1">
        <s v="La actividad se realiza bajo un plan de manejo forestal o una autorización técnica orogada por el Ministerio de Medio Ambiente."/>
        <s v="El plan de manejo forestal o la autorización técnica  correspondiente contempla mantener un minino de diversidad de especies forestales, evitando asi el monocultivo. (NO APLICA PARA RODALES NATURALES DE UNA SOLA ESPECIE Y PLANTACIONES FORESTALES YA ESTABLECIDAS CON UNA SOLA ESPECIE)"/>
        <s v="El plan de manejo forestal o la autorización técnica  correspondiente contempla mantener un minino de diversidad de especies forestales, evitando asi el monocultivo."/>
        <s v="Se protege el sitio de manejo, especialmente las de 10 o más hectáreas. Plan de monitoreo en áreas de conservación.                        Registro y reporte de la extracción de madera en la zona. Se realizan acciones de protección para la biodiversidad. "/>
        <s v="Se mantiene material leñoso grueso que permiten crear micro-hábitat sobre el suelo. Se mantiene la conectividad de hábitats dentro y a través del paisaje. Se protegen sitios de importancia crítica para especies de flora y fauna, con énfasis en las especies vulnerables y en peligro de extinción."/>
        <s v="Conservar la cobertura forestal natural."/>
        <s v="Se realizan actividades de conservación de suelo por ejemplo: Se distribuyen los residuos de la cosecha forestal sobre el suelo. Se mantienen libre de residuos contaminantes las áreas bajo manejo. En las cuencas altas se realizan acciones como: retención de árboles muertos en pie, construcción de trochas contrafuego (solo para plantaciones &gt;35 ha), realización de obras de conservación y restauración de suelos."/>
        <s v="Se conserva o enriquece la materia orgánica del suelo. Se practican técnicas de estabilización de riberas de ríos, arroyos y cañadas. Estabilización de taludes.  Se distribuyen los residuos de la cosecha forestal sobre el suelo. Se mantienen libre de residuos contaminantes las áreas bajo manejo.   Considerar la normatividad y medidas sobre el uso y manejo de los fertilizantes y plaguicidas. En las cuencas altas se realizan acciones como: retención de árboles muertos en pie y árboles que sobrepasan el dosel superior, construcción de trochas contrafuego, realización de obras de conservación y restauración de suelos, uso controlado de productos químicos. "/>
        <s v="Construcción de rondas contrafuego en areas mayores a 35 ha"/>
        <s v="Realizar  manejo integrado de plagas, considerando la prevención y control biológico en lugar de los pesticidas y fertilizantes químicos.  Se realiza detección de plagas y enfermedades mediante monitoreos continuos, que implica la realización de recorridos en campo o sitios donde se establece la reforestación. Eliminación de plantas dentro del sembradío y sus alrededores que pueden ser hospederas alternas de plagas o enfermedades. Se realiza control mecánico y físico de plagas. Se realiza raleo sanitario dentro de las plantaciones que están afectados severamente y cuya condición no puede revertirse."/>
        <s v="Se mantienen libre de residuos contaminantes las áreas bajo manejo. Considerar la normatividad y medidas sobre el uso y manejo de los fertilizantes y plaguicidas. En las cuencas altas se hace uso controlado de productos químicos. "/>
        <s v="Se realiza raleo para manejo y raleos sanitario dentro de las plantaciones. Los individuos afectados severamente y cuya condición no puede revertirse son retirados. Se reponen las plantas muertas en cada ciclo de lluvia.  Se protege el sitio reforestado, especialmente los de 10 o más hectáreas. "/>
        <s v="Se establecen protocolos para el uso de insumos químicos y se capacita en el uso de los mismos."/>
        <s v="Se establecen acciones de capacitacion y fortalecimiento para la participacion de las mujeres en las actividades forestales"/>
        <s v="Se establecen acciones de capacitacion y fortalecimiento para aumentar la participacion de las mujeres en los procesos de decisiones"/>
        <s v="Se establecen acciones de capacitacion y fortalecimiento para reducir las brechas de acceso de la mujer a tenencia de la tierra."/>
        <s v="Se realiza un plan de reforestación considerando que las labores forestales y las especies a implementar sean compatibles con los requerimientos de hábitat de especies vulnerables y especies en peligro de extinción.  Se considera abordar explícitamente, en los programas de manejo forestal, los aspectos de la conservación de la biodiversidad en los procesos de planificación y ejecución forestal. Cuando corresponda, se establecen medidas que permitan el resguardo de la cuenca alta de los ríos."/>
        <s v="El germoplasma forestal es de buena calidad y de procedencia conocida. Para las fuentes semilleros se han seleccionado los bosques mejor conservados o plantaciones de las cuales se conoce la procedencia de su germoplasma.  Las plantas obtenidas del vivero cumplen con los parámetros de calidad (diámetro de tallo, altura de planta, raíz, micorrizas, lignificación, vigor y sanidad). El traslado de las plántulas al sitio de reforestación se realiza de manera adecuada."/>
        <s v="Se realizan raleos sanitario dentro de las plantaciones. Los individuos afectados severamente y cuya condición no puede revertirse son retirados. Se reponen las plantas muertas en cada ciclo de lluvia.  Se protege el sitio reforestado, especialmente los de 10 o más hectáreas."/>
        <s v="Se protege el sitio de manejo, especialmente las de 10 o más hectáreas.  Plan de monitoreo en áreas de conservación. Registro y reporte de extraccion de madera en la zona. Se realizan acciones de protección para la biodiversidad. "/>
        <s v="Se protege el sitio de manejo, especialmente las de 10 o más hectáreas.  Plan de monitoreo en áreas de conservación. Registro y reporte de extracci;on de manders en la zona. Se realizan acciones de protección para la biodiversidad. "/>
        <s v="Se realizan actividades de conservación de suelo por ejemplo: Se conserva o enriquece la materia orgánica del suelo.Se practican técnicas Se distribuyen los residuos de la cosecha forestal sobre el suelo. Se mantienen libre de residuos contaminantes las áreas bajo manejo.    En las cuencas altas se realizan acciones como: retención de árboles muertos en pie, construcción de trochas contrafuego (solo para plantaciones &gt;35 ha), realización de obras de conservación y restauración de suelos."/>
        <s v="Se protege el sitio reforestado, especialmente los de 10 o más hectáreas. "/>
        <s v="Se planifica las actividades del sistema agroforestal   considerando que las labores forestales, agrícolas y las especies a implementar sean compatibles con los requerimientos de hábitat de especies vulnerables y especies en peligro de extinción.  Cuando corresponda, se establecen medidas que permitan el resguardo de la cuenca alta de los ríos. Se utilizan especies conforme criterio técnico de Dirección de Biodiversidad y Vida Silvestre.      "/>
        <s v="Se utilizan especies no invasoras"/>
        <s v="Se realizan actividades de conservación de suelo por ejemplo: Se conserva o enriquece la materia orgánica del suelo. Se practican técnicas de estabilización de riberas de ríos, arroyos y cañadas. Estabilización de taludes. En las cuencas altas se realizan acciones como: realización de obras de conservación y restauración de suelos, uso controlado de productos químicos. "/>
        <s v="Se mantienen libre de residuos contaminantes las áreas bajo manejo.   Considerar la normatividad y medidas sobre el uso y manejo de los fertilizantes y plaguicidas. En las cuencas altas se realizan acciones como uso controlado de productos químicos. "/>
        <s v="Construcción de Rondas Cortafuego en areas de regeneración natural y conservación de bosque."/>
        <s v="Se realiza detección de plagas y enfermedades mediante monitoreos continuos. Eliminación de plantas dentro del sembradío y sus alrededores que pueden ser hospederas alternas de plagas o enfermedades. Se realiza control mecánico y físico de plagas."/>
        <s v="Se planifican las actividades del sistema silvopastoril considerando que las labores de plantación sean compatibles con los requerimientos de hábitat de especies vulnerables y especies en peligro de extinción.  Cuando corresponda, se establecen medidas que permitan el resguardo de la cuenca alta de los ríos. Para la simbra de árboles, se utilizan especies bajo el criterio técnico de la Dirección de Biodiversidad y Vida Silvestre y Dirección de Ganadería."/>
        <s v="Se establecen medidas preventivas para proteger del ganado las plantaciones y cultivos. Se establecen plantaciones con especies que generan sombra y/o alimento  para el ganado, en  concordancia con los criterios técnicos de la Dirección de Biodiversidad y Vida Silvestre y Dirección de Ganaderiá."/>
        <s v="Se establecen medidas preventivas para proteger del ganado las plantaciones y cultivos. Se establecen plantaciones con especies no invasoras que generan sombra y/o alimento  para el ganado, en  concordancia con los criterios técnicos de la Dirección de Biodiversidad y Vida Silvestre y Dirección de Ganadería."/>
        <s v="Conservar la cobertura forestal natural. Se limita el desarrollo de los sitemas silvopastoriles  solo a predios ganaderos sin árboles o escasa cobertrua forestal, evitando asi el uso de áreas boscosas"/>
        <s v="Se realizan actividades de conservación de suelo por ejemplo: Se conserva o enriquece la materia orgánica del suelo. Se practican técnicas de estabilización de riberas de ríos, arroyos y cañadas. Estabilización de taludes."/>
        <s v="Se establecen medidas que previenen la diseminación de enfermedades  y se mantiene la salud del hato, considerando la normatividad establecida por la sanidad animal."/>
        <s v="Realizar el manejo integrado de plagas, considerando la prevención y control biológico en lugar de los pesticidas y fertilizantes químicos.  Se realiza detección de plagas y enfermedades mediante monitoreos continuos. Eliminación de plantas dentro del sembradío y sus alrededores que pueden ser hospederas alternas de plagas o enfermedades. Se realiza control mecánico y físico de plagas."/>
        <s v="Se mantienen libre de residuos contaminantes las áreas bajo manejo. Considerar la normatividad y medidas sobre el uso y manejo de los fertilizantes y plaguicidas. En las cuencas altas se realizan acciones como uso controlado de productos químicos. "/>
        <s v="Se establecen acciones de capacitacion y fortalecimiento para la participacion de las mujeres en las actividades silvopastoriles"/>
        <s v="Se protege el sitio de manejo, especialmente los de 10 o más hectáreas. Registro y reporte de la extracción de madera en la zona.  Se realizan acciones de protección para la biodiversidad. Se mantienen libre de residuos contaminantes las áreas bajo regeneración. Se protege el sitio de restauración."/>
        <s v="Se protege el sitio de manejo, especialmente los de 10 o más hectáreas. Registro y reporte de la extracción no autorizada de madera en la zona.  Se realizan acciones de protección para la biodiversidad. "/>
        <s v="Se conserva o enriquece la materia orgánica del suelo. Se mantienen libre de residuos contaminantes las áreas bajo manejo.   Considerar la normatividad y medidas sobre el uso y manejo de los fertilizantes y plaguicidas. En las cuencas altas se realizan acciones como uso controlado de productos químicos. "/>
        <s v="Realizar el manejo integrado de plagas, considerando la prevención y control biológico en lugar de los pesticidas y fertilizantes químicos.  Se realiza detección de plagas y enfermedades mediante monitoreos continuos, que implica la realización de recorridos en campo o sitios donde se establece la reforestación. Se realiza control mecánico y físico de plagas."/>
        <s v="Se conserva o enriquece la materia orgánica del suelo. Se mantienen libre de residuos contaminantes las áreas bajo manejo.   Considerar la normatividad y medidas sobre el uso y manejo de los fertilizantes y plaguicidas. En las cuencas altas se realizan acciones como: construcción de brechas contrafuego y uso controlado de productos químicos. "/>
        <s v="Se involucran actores locales y/o se establecen alternativas de producción sostenibles.  Fortalecimiento de la capacitación en supervisión y monitoreo de salvaguardas y la conservación del área protegida. Se establecen acciones de capacitación y sensibilización sobre la conservación de recursos naturales y prácticas de manejo sostenible. Se establecen estrategias para apoyar y fomentar proyectos y prácticas de aprovechamiento sostenible de cultivo.   Fomento y apoyo a emprendimientos de grupos de mujeres. Se establecen estrategias para fortalecer los beneficios asociados a la conservación. Integración de comunitarios al cuerpo de guardaparques."/>
        <s v="Se involucran actores locales y/o se establecen alternativas de producción sostenibles.  Fortalecimiento de la capacitación en supervisión y monitoreo de salvaguardas y la conservación del área protegida. Se establecen acciones de capacitación y sensibilización sobre la conservación de recursos naturales y prácticas de manejo sostenible. Se establecen estrategias para apoyar y fomentar proyectos y prácticas de aprovechamiento sostenible de cultivo.   Fomento y apoyo a emprendimientos de grupos de mujeres. Se establecen estrategias para fortalecer los beneficios asociados a la conservación. Integración de comunitarios al cuerpo de guardaparques. "/>
        <s v="Se establecen protocolos de seguridad, monitoreo y control de incendios forestales.  Se involucran  actores locales y se establecen alternativas de producción sostenibles.  Fortalecimiento de la capacitación en supervisión y monitoreo de salvaguardas para el manejo de los recursos naturales, en donde los actores locales forman parte del monitoreo y prevención de desastres. Ministerio de Medio Ambiente establece brigadas, para el control de fuego. Construcción de trochas contrafuego"/>
        <s v="Se establecen protocolos de seguridad, monitoreo y control de las actividades, evitando asi  usos no permtidos e inapropiados."/>
        <s v="Se protege el sitio de manejo, especialmente las de 10 o más hectáreas. Plan de monitoreo en áreas de conservación. Registro y reporte de incidentes.  Se realizan acciones de protección para la biodiversidad."/>
        <s v="Se realizan actividades de conservación de suelo por ejemplo: Se conserva o enriquece la materia orgánica del suelo. Se practican técnicas de estabilización de riberas de ríos, arroyos y cañadas. Estabilización de taludes.  Se distribuyen los residuos de la cosecha forestal sobre el suelo. Se mantienen libre de residuos contaminantes las áreas bajo manejo.   Considerar la normatividad y medidas sobre el uso y manejo de los fertilizantes y plaguicidas. En las cuencas altas se realizan acciones como: retención de árboles muertos en pie y árboles que sobrepasan el dosel superior, construcción de trochas contrafuego, realización de obras de conservación y restauración de suelos, uso controlado de productos químicos. "/>
        <s v="Control de Incendios: Se involucran  actores locales y se establecen alternativas de producción sostenibles. Fortalecimiento de la capacitación en supervisión y monitoreo de salvaguardas para el manejo de los recursos naturales, en donde los actores locales forman parte del monitoreo y prevención de desastres. Ministerio de Medio Ambiente establece brigadas, para el control de fuego. Construcción de rondas contrafuego."/>
      </sharedItems>
    </cacheField>
    <cacheField name="Aspecto fortalecido (Riesgo)" numFmtId="0">
      <sharedItems/>
    </cacheField>
    <cacheField name="Criterios de cumplimiento " numFmtId="0">
      <sharedItems longText="1"/>
    </cacheField>
    <cacheField name="Tipo de verificación" numFmtId="0">
      <sharedItems/>
    </cacheField>
    <cacheField name="Criterio de aceptación" numFmtId="0">
      <sharedItems longText="1"/>
    </cacheField>
    <cacheField name="Cumplimiento (SI/NO/NA)" numFmtId="0">
      <sharedItems/>
    </cacheField>
    <cacheField name="Importancia del parámetro" numFmtId="0">
      <sharedItems containsSemiMixedTypes="0" containsString="0" containsNumber="1" containsInteger="1" minValue="2" maxValue="5"/>
    </cacheField>
    <cacheField name="Calificación obtenida" numFmtId="0">
      <sharedItems containsSemiMixedTypes="0" containsString="0" containsNumber="1" containsInteger="1" minValue="0" maxValue="5"/>
    </cacheField>
    <cacheField name="Comentarios" numFmtId="0">
      <sharedItems containsBlank="1" longText="1"/>
    </cacheField>
    <cacheField name="OP 4.01" numFmtId="0">
      <sharedItems/>
    </cacheField>
    <cacheField name="OP 4.04" numFmtId="0">
      <sharedItems/>
    </cacheField>
    <cacheField name="OP 4.09" numFmtId="0">
      <sharedItems/>
    </cacheField>
    <cacheField name="OP 4.11" numFmtId="0">
      <sharedItems/>
    </cacheField>
    <cacheField name="OP 4.36" numFmtId="0">
      <sharedItems/>
    </cacheField>
    <cacheField name="OP 4.12" numFmtId="0">
      <sharedItems/>
    </cacheField>
    <cacheField name="Máx posible" numFmtId="0">
      <sharedItems containsSemiMixedTypes="0" containsString="0" containsNumber="1" containsInteger="1" minValue="2" maxValue="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1">
  <r>
    <x v="0"/>
    <x v="0"/>
    <s v="UM"/>
    <s v="Permisos y autorizaciones"/>
    <x v="0"/>
    <s v="Falta de Permisos y licencias"/>
    <s v="Constancia del instrumento ambiental aprobado por el Ministerio de Medio Ambiente."/>
    <s v="Documental"/>
    <s v="Referencia al número de autorización del Ministerio de Ambiente"/>
    <s v="NA"/>
    <n v="5"/>
    <n v="0"/>
    <m/>
    <b v="1"/>
    <b v="0"/>
    <b v="0"/>
    <b v="0"/>
    <b v="0"/>
    <b v="0"/>
    <n v="5"/>
  </r>
  <r>
    <x v="0"/>
    <x v="1"/>
    <s v="UM"/>
    <s v="Permisos y autorizaciones"/>
    <x v="0"/>
    <s v="Falta de Permisos y licencias"/>
    <s v="Plan Operativo Anual  según el Plan de Manejo Forestal.  (SÓLO APLICA PARA PROYECTOS EN OPERACIÓN)."/>
    <s v="Documental"/>
    <s v="Referencia al número consecutivo del Plan Operativo"/>
    <s v="NA"/>
    <n v="3"/>
    <n v="0"/>
    <m/>
    <b v="1"/>
    <b v="0"/>
    <b v="0"/>
    <b v="0"/>
    <b v="0"/>
    <b v="1"/>
    <n v="3"/>
  </r>
  <r>
    <x v="0"/>
    <x v="2"/>
    <s v="UM"/>
    <s v="Permisos y autorizaciones"/>
    <x v="0"/>
    <s v="Falta de Permisos y licencias"/>
    <s v="Carta de entrega y archivo electrónico del informe de ejecución, desarrollo y cumplimiento del plan de manejo forestal sostenible correspondiente a la anualidad inmediata anterior ejercida (SÓLO APLICA PARA PROYECTOS EN OPERACIÓN)."/>
    <s v="Documental"/>
    <s v="Numero de oficio de los informes hechos por la provincial "/>
    <s v="NA"/>
    <n v="3"/>
    <n v="0"/>
    <m/>
    <b v="1"/>
    <b v="0"/>
    <b v="0"/>
    <b v="0"/>
    <b v="0"/>
    <b v="1"/>
    <n v="3"/>
  </r>
  <r>
    <x v="0"/>
    <x v="3"/>
    <s v="UM"/>
    <s v="Supervisión y monitoreo de salvaguardas"/>
    <x v="1"/>
    <s v="Degradacion de biodiversidad / bosques / areas protegidas"/>
    <s v="Las areas bajo manejo presentan mas de una especie"/>
    <s v="Visual"/>
    <s v="Fotografia georeferenciada con las especies en el area de manejo"/>
    <s v="NA"/>
    <n v="3"/>
    <n v="0"/>
    <m/>
    <b v="0"/>
    <b v="0"/>
    <b v="0"/>
    <b v="0"/>
    <b v="1"/>
    <b v="0"/>
    <n v="3"/>
  </r>
  <r>
    <x v="0"/>
    <x v="4"/>
    <s v="UM"/>
    <s v="Supervisión y monitoreo de salvaguardas"/>
    <x v="2"/>
    <s v="Degradacion de biodiversidad / bosques / areas protegidas"/>
    <s v="Las areas bajo manejo no incluye especies invasoras"/>
    <s v="Visual y documental"/>
    <s v="Fotografía georeferenciada y revisión de que la lista de especies del PMF no incluye especies invasoras"/>
    <s v="NA"/>
    <n v="3"/>
    <n v="0"/>
    <m/>
    <b v="0"/>
    <b v="0"/>
    <b v="0"/>
    <b v="0"/>
    <b v="1"/>
    <b v="0"/>
    <n v="3"/>
  </r>
  <r>
    <x v="0"/>
    <x v="5"/>
    <s v="UM"/>
    <s v="Permisos y autorizaciones"/>
    <x v="3"/>
    <s v="Degradacion de biodiversidad / bosques / areas protegidas"/>
    <s v="Listado y reporte de incidentes del Sistema de Atención_x000a_a Quejas, Reclamos y Conflictos. No se identifican incidentes durante la visita de campo"/>
    <s v="Documental"/>
    <s v="No hay reporte de incidentes para el predio en el SQRS. En caso de incidente documentar con fotografía georeferenciada ( ejm. Tala no autorizada, incursion de ganado dentro del area, etc)"/>
    <s v="NA"/>
    <n v="3"/>
    <n v="0"/>
    <m/>
    <b v="0"/>
    <b v="0"/>
    <b v="0"/>
    <b v="0"/>
    <b v="0"/>
    <b v="0"/>
    <n v="3"/>
  </r>
  <r>
    <x v="0"/>
    <x v="6"/>
    <s v="UM"/>
    <s v="Supervisión y monitoreo de salvaguardas"/>
    <x v="2"/>
    <s v="Degradacion de biodiversidad / bosques / areas protegidas"/>
    <s v="Se dejan al menos 1 árbol hueco por hectárea sin cortar durante la limpia y la corta final para las aves, animales e insectos."/>
    <s v="Visual"/>
    <s v="Fotografía georeferenciada"/>
    <s v="NA"/>
    <n v="2"/>
    <n v="0"/>
    <m/>
    <b v="0"/>
    <b v="1"/>
    <b v="0"/>
    <b v="0"/>
    <b v="1"/>
    <b v="0"/>
    <n v="2"/>
  </r>
  <r>
    <x v="0"/>
    <x v="7"/>
    <s v="UM"/>
    <s v="Capacitación y sensibilización ambiental"/>
    <x v="4"/>
    <s v="Degradacion de biodiversidad / bosques / areas protegidas"/>
    <s v="El usuario ha recibido capacitación en medidas de protección para la biodiversidad, por ejemplo: dejar árboles viejos y huecos sin cortar durante la limpia y la corta final para las aves, animales e insectos"/>
    <s v="Documental"/>
    <s v="Confirmación mediante entrevista / certicado"/>
    <s v="NA"/>
    <n v="3"/>
    <n v="0"/>
    <m/>
    <b v="0"/>
    <b v="1"/>
    <b v="0"/>
    <b v="0"/>
    <b v="0"/>
    <b v="0"/>
    <n v="3"/>
  </r>
  <r>
    <x v="0"/>
    <x v="8"/>
    <s v="UM"/>
    <s v="Supervisión y monitoreo de salvaguardas"/>
    <x v="5"/>
    <s v="Degradacion de biodiversidad / bosques / areas protegidas"/>
    <s v="El usuario no sustituye por ninguna razón los bosques naturales por plantaciones forestales"/>
    <s v="Documental"/>
    <s v="En caso de que se evidencie la sustitucion de bosque natural por plantaciones forestales se revisan las imágenes de alta resolución para comprobar el no cambio de uso."/>
    <s v="NA"/>
    <n v="5"/>
    <n v="0"/>
    <m/>
    <b v="0"/>
    <b v="1"/>
    <b v="0"/>
    <b v="0"/>
    <b v="1"/>
    <b v="0"/>
    <n v="5"/>
  </r>
  <r>
    <x v="0"/>
    <x v="9"/>
    <s v="UM"/>
    <s v="Supervisión y monitoreo de salvaguardas"/>
    <x v="6"/>
    <s v="Ausencia de practicas de conservación de suelos"/>
    <s v="Cumplimiento de medidas para proteger al suelo de la erosión."/>
    <s v="Visual"/>
    <s v="Fotografía georeferenciada de las medidas de protección de suelo"/>
    <s v="NA"/>
    <n v="3"/>
    <n v="0"/>
    <m/>
    <b v="0"/>
    <b v="1"/>
    <b v="0"/>
    <b v="0"/>
    <b v="0"/>
    <b v="0"/>
    <n v="3"/>
  </r>
  <r>
    <x v="0"/>
    <x v="10"/>
    <s v="UM"/>
    <s v="Supervisión y monitoreo de salvaguardas"/>
    <x v="7"/>
    <s v="Mala gestion de residuos"/>
    <s v="Área libre de residuos contaminantes y se utilizan abonos verdes dentro y fuera de la unidad de manejo (follaje, ramas, etc.)"/>
    <s v="Visual"/>
    <s v="Fotografías georeferenciadas"/>
    <s v="NA"/>
    <n v="3"/>
    <n v="0"/>
    <m/>
    <b v="0"/>
    <b v="1"/>
    <b v="0"/>
    <b v="0"/>
    <b v="0"/>
    <b v="0"/>
    <n v="3"/>
  </r>
  <r>
    <x v="0"/>
    <x v="11"/>
    <s v="UM"/>
    <s v="Supervisión y monitoreo de salvaguardas"/>
    <x v="8"/>
    <s v="Mal control de incendios"/>
    <s v="Construcción de rondas contrafuego en areas mayores a 35 ha"/>
    <s v="Visual"/>
    <s v="Fotografia georeferenciada de rondas cortafuegos"/>
    <s v="NA"/>
    <n v="4"/>
    <n v="0"/>
    <m/>
    <b v="0"/>
    <b v="0"/>
    <b v="0"/>
    <b v="0"/>
    <b v="1"/>
    <b v="1"/>
    <n v="4"/>
  </r>
  <r>
    <x v="0"/>
    <x v="12"/>
    <s v="UM"/>
    <s v="Capacitación y sensibilización ambiental"/>
    <x v="9"/>
    <s v="Mala gestión de plagas y enfermedades"/>
    <s v="El usuario ha recibido capacitación y supervisión para el combate de plagas y enfermedades con bioinsecticidas o depredadores naturales y/o estrategias que aíslen y controlen la expansión de una plaga o enfermedad, sin necesidad de productos agroquímicos. De esta manera se fomentará un ecosistema sano"/>
    <s v="Documental"/>
    <s v="Confirmación mediante entrevista / certicado"/>
    <s v="NA"/>
    <n v="5"/>
    <n v="0"/>
    <m/>
    <b v="0"/>
    <b v="0"/>
    <b v="1"/>
    <b v="0"/>
    <b v="0"/>
    <b v="0"/>
    <n v="5"/>
  </r>
  <r>
    <x v="0"/>
    <x v="13"/>
    <s v="UM"/>
    <s v="Supervisión y monitoreo de salvaguardas"/>
    <x v="10"/>
    <s v="Mala gestión de plagas y enfermedades"/>
    <s v="Cuando sea inevitable la utilización de productos agroquímicos, se deberá vigilar que se utilice en las dosis recomendadas por los proveedores y tomar conocimiento de su duración en el ambiente, solubilidad en agua y posibilidad de infiltración hacia mantos acuíferos"/>
    <s v="Visual"/>
    <s v="Comprobación del uso correcto de agroquímicos mediante entrevista al productor"/>
    <s v="NA"/>
    <n v="5"/>
    <n v="0"/>
    <m/>
    <b v="0"/>
    <b v="0"/>
    <b v="1"/>
    <b v="0"/>
    <b v="0"/>
    <b v="0"/>
    <n v="5"/>
  </r>
  <r>
    <x v="0"/>
    <x v="14"/>
    <s v="UM"/>
    <s v="Supervisión y monitoreo de salvaguardas"/>
    <x v="11"/>
    <s v="Mala gestión de plagas y enfermedades"/>
    <s v="El bosque no evidencia problemas de alta densidad del rodal (condición de autorraleo) o problemas sanitarios."/>
    <s v="Visual"/>
    <s v="Fotografia georefenciada"/>
    <s v="NA"/>
    <n v="3"/>
    <n v="0"/>
    <m/>
    <b v="1"/>
    <b v="0"/>
    <b v="0"/>
    <b v="0"/>
    <b v="1"/>
    <b v="0"/>
    <n v="3"/>
  </r>
  <r>
    <x v="0"/>
    <x v="15"/>
    <s v="UM"/>
    <s v="Capacitación y sensibilización ambiental"/>
    <x v="12"/>
    <s v="Malas practicas de seguridad laboral"/>
    <s v="El usuario ha recibido capacitación en la utilización de equipo de protección personal necesario. (Guantes, mascarillas, camisa con mangas, pantalón largo, zapatos de seguridad)."/>
    <s v="Visual"/>
    <s v="Confirmación mediante entrevista / certicado"/>
    <s v="NA"/>
    <n v="3"/>
    <n v="0"/>
    <m/>
    <b v="0"/>
    <b v="0"/>
    <b v="1"/>
    <b v="0"/>
    <b v="0"/>
    <b v="0"/>
    <n v="3"/>
  </r>
  <r>
    <x v="0"/>
    <x v="16"/>
    <s v="UM"/>
    <s v="Supervisión y monitoreo de salvaguardas"/>
    <x v="12"/>
    <s v="Mala gestion de residuos"/>
    <s v="No utilizar y desechar de acuerdo a las buenas prácticas los envases de productos químicos para guardar agua o alimentos."/>
    <s v="Visual"/>
    <s v="Fotografías georeferenciadas"/>
    <s v="NA"/>
    <n v="3"/>
    <n v="0"/>
    <m/>
    <b v="0"/>
    <b v="0"/>
    <b v="1"/>
    <b v="0"/>
    <b v="0"/>
    <b v="0"/>
    <n v="3"/>
  </r>
  <r>
    <x v="0"/>
    <x v="17"/>
    <s v="UM"/>
    <s v="Capacitación y sensibilización ambiental"/>
    <x v="12"/>
    <s v="Malas practicas de seguridad laboral"/>
    <s v="El usuario ha recibido capacitación en la adquicisión de productos que se entreguen con la información sobre los requerimientos especiales para su uso y las indicaciones de qué hacer en caso de ingestión accidental, o contacto prolongado con la piel (hojas de seguridad que otorga el proveedor). "/>
    <s v="Visual"/>
    <s v="Confirmación mediante entrevista / certicado"/>
    <s v="NA"/>
    <n v="3"/>
    <n v="0"/>
    <m/>
    <b v="0"/>
    <b v="0"/>
    <b v="1"/>
    <b v="0"/>
    <b v="0"/>
    <b v="0"/>
    <n v="3"/>
  </r>
  <r>
    <x v="0"/>
    <x v="18"/>
    <s v="UM"/>
    <s v="Supervisión y monitoreo de salvaguardas"/>
    <x v="12"/>
    <s v="Malas practicas de seguridad laboral"/>
    <s v="Etiquetar y organizar las sustancias para evitar accidentes o derrames. Consultar el catálogo de plaguicidas permitidos en República Dominicana actualizado y Código Internacional de Conducta y utilización de Plaguicidas de la FAO."/>
    <s v="Visual"/>
    <s v="Fotografía georeferenciada"/>
    <s v="NA"/>
    <n v="3"/>
    <n v="0"/>
    <m/>
    <b v="0"/>
    <b v="0"/>
    <b v="1"/>
    <b v="0"/>
    <b v="0"/>
    <b v="0"/>
    <n v="3"/>
  </r>
  <r>
    <x v="0"/>
    <x v="19"/>
    <s v="UM"/>
    <s v="Capacitación y sensibilización ambiental"/>
    <x v="13"/>
    <s v="Ausencia de enfoque de género"/>
    <s v="El beneficiario ha recibido capacitación para el desarrollo de actividades para mejorar la visibilidad y la valoración del aporte de las mujeres en las cadenas productivas forestales."/>
    <s v="Documental"/>
    <s v="Listado de participacion femenina en las actividades de capacitacion establecimiento, manejo, aprovechamiento y comercialización de plantaciones y SAF, incluyendo viverizacion de plantulas y comercialización de productos no forestales"/>
    <s v="NA"/>
    <n v="3"/>
    <n v="0"/>
    <m/>
    <b v="1"/>
    <b v="0"/>
    <b v="0"/>
    <b v="0"/>
    <b v="0"/>
    <b v="0"/>
    <n v="3"/>
  </r>
  <r>
    <x v="0"/>
    <x v="20"/>
    <s v="OCR"/>
    <s v="Involucramiento de actores locales"/>
    <x v="14"/>
    <s v="Ausencia de enfoque de género"/>
    <s v="Actividades para aumentar el número de organizaciones que integran la participación de las mujeres en la membresía y en sus órganos directivos en los subproyectos priorizados por REDD+."/>
    <s v="Documental"/>
    <s v="Listado de participacion femenina en las organizano de decisión del subproyecto REDD+."/>
    <s v="NA"/>
    <n v="3"/>
    <n v="0"/>
    <m/>
    <b v="1"/>
    <b v="0"/>
    <b v="0"/>
    <b v="0"/>
    <b v="0"/>
    <b v="0"/>
    <n v="3"/>
  </r>
  <r>
    <x v="0"/>
    <x v="21"/>
    <s v="UM"/>
    <s v="Capacitación y sensibilización ambiental"/>
    <x v="15"/>
    <s v="Ausencia de enfoque de género"/>
    <s v="El beneficiario ha recibido capacitación para el desarrollo de atividades para reducir las brechas de acceso a la mujer a la tenencia, posesión y uso de la tierra a la actividad productiva en los proyectos priorizados por REDD+. "/>
    <s v="Documental"/>
    <s v="Listado de participacion femenina en las actividades de capacitacion"/>
    <s v="NA"/>
    <n v="3"/>
    <n v="0"/>
    <m/>
    <b v="1"/>
    <b v="0"/>
    <b v="0"/>
    <b v="0"/>
    <b v="0"/>
    <b v="0"/>
    <n v="3"/>
  </r>
  <r>
    <x v="1"/>
    <x v="22"/>
    <s v="UM"/>
    <s v="Permisos y autorizaciones"/>
    <x v="16"/>
    <s v="Falta de Permisos y licencias"/>
    <s v="Se realiza un plan de reforestación considerando que las labores forestales y las especies a implementar sean compatibles con los requerimientos de hábitat de especies vulnerables y especies en peligro de extinción.  Se considera abordar explícitamente, en el plan de reforestación, los aspectos de la conservación de la biodiversidad en los procesos de planeación y ejecución forestal. Cuando corresponda, se establecen medidas que permitan el resguardo de la cuenca alta de los ríos."/>
    <s v="Documental"/>
    <s v="Número de certificado de derecho a corte._x000a_Un oficial del ministerio emite este certificado 6 meses despues de establecida la plantacion, y se ha asegurado de que se utilicen las especies, tipo de plntacion y espacimiento adecuados."/>
    <s v="SI"/>
    <n v="5"/>
    <n v="5"/>
    <m/>
    <b v="1"/>
    <b v="0"/>
    <b v="0"/>
    <b v="0"/>
    <b v="1"/>
    <b v="1"/>
    <n v="5"/>
  </r>
  <r>
    <x v="1"/>
    <x v="23"/>
    <s v="UM"/>
    <s v="Supervisión y monitoreo de salvaguardas"/>
    <x v="17"/>
    <s v="Degradacion de biodiversidad / bosques / areas protegidas"/>
    <s v="Demostración de la procedencia de la semilla o plántula libre de plagas (certificación de procedencia de semilla  plántula libre de plagas)"/>
    <s v="Documental"/>
    <s v="Factura en caso de compra de semilla  con certificacion de procedencia o en caso de plantulas factura del vivero autorizado por recursos forestales."/>
    <s v="No"/>
    <n v="4"/>
    <n v="0"/>
    <m/>
    <b v="0"/>
    <b v="1"/>
    <b v="0"/>
    <b v="0"/>
    <b v="1"/>
    <b v="0"/>
    <n v="4"/>
  </r>
  <r>
    <x v="1"/>
    <x v="24"/>
    <s v="UM"/>
    <s v="Supervisión y monitoreo de salvaguardas"/>
    <x v="18"/>
    <s v="Mala gestión de plagas y enfermedades"/>
    <s v="El bosque no evidencia problemas de alta densidad del rodal (condición de autorraleo) o problemas sanitarios."/>
    <s v="Visual"/>
    <s v="Fotografia georeferencida"/>
    <s v="No"/>
    <n v="3"/>
    <n v="0"/>
    <m/>
    <b v="1"/>
    <b v="0"/>
    <b v="0"/>
    <b v="0"/>
    <b v="1"/>
    <b v="0"/>
    <n v="3"/>
  </r>
  <r>
    <x v="1"/>
    <x v="25"/>
    <s v="UM"/>
    <s v="Supervisión y monitoreo de salvaguardas"/>
    <x v="2"/>
    <s v="Degradacion de biodiversidad / bosques / areas protegidas"/>
    <s v="En el área de manejo forestal se observa una diversidad de especies arbóreas y las mismas son especies propias de la región. "/>
    <s v="Visual y documental"/>
    <s v="Fotografía georeferenciada y reporte (listado de especies forestales contempladas)"/>
    <s v="SI"/>
    <n v="3"/>
    <n v="3"/>
    <m/>
    <b v="0"/>
    <b v="1"/>
    <b v="0"/>
    <b v="0"/>
    <b v="1"/>
    <b v="0"/>
    <n v="3"/>
  </r>
  <r>
    <x v="1"/>
    <x v="26"/>
    <s v="UM"/>
    <s v="Supervisión y monitoreo de salvaguardas"/>
    <x v="19"/>
    <s v="Degradacion de biodiversidad / bosques / areas protegidas"/>
    <s v="Incluir señalización con información básica de actividades permitidas y no permitidas, y a quién reportar irregularidades o emergencias."/>
    <s v="Visual"/>
    <s v="Fotografía georeferenciada"/>
    <s v="No"/>
    <n v="2"/>
    <n v="0"/>
    <m/>
    <b v="1"/>
    <b v="0"/>
    <b v="0"/>
    <b v="0"/>
    <b v="1"/>
    <b v="1"/>
    <n v="2"/>
  </r>
  <r>
    <x v="1"/>
    <x v="27"/>
    <s v="UM"/>
    <s v="Supervisión y monitoreo de salvaguardas"/>
    <x v="20"/>
    <s v="Degradacion de biodiversidad / bosques / areas protegidas"/>
    <s v="Listado y reporte de incidentes del Sistema de Atención_x000a_a Quejas, Reclamos y Conflictos. No se identifican incidentes durante la visita de campo"/>
    <s v="Documental"/>
    <s v="No hay reporte de incidentes para el predio en el SQRS. En caso de incidente documentar con fotografía georeferenciada ( ejm. Tala no autorizada, incursion de ganado dentro del area, etc)"/>
    <s v="SI"/>
    <n v="3"/>
    <n v="3"/>
    <m/>
    <b v="1"/>
    <b v="0"/>
    <b v="0"/>
    <b v="0"/>
    <b v="1"/>
    <b v="0"/>
    <n v="3"/>
  </r>
  <r>
    <x v="1"/>
    <x v="28"/>
    <s v="UM"/>
    <s v="Capacitación y sensibilización ambiental"/>
    <x v="20"/>
    <s v="Degradacion de biodiversidad / bosques / areas protegidas"/>
    <s v="El benificiario ha recibido capacitación en la actividad de reforestación y las buenas practicas de manejo."/>
    <s v="Documental"/>
    <s v="Confirmación mediante entrevista / certicado"/>
    <s v="SI"/>
    <n v="2"/>
    <n v="2"/>
    <m/>
    <b v="1"/>
    <b v="0"/>
    <b v="0"/>
    <b v="0"/>
    <b v="1"/>
    <b v="0"/>
    <n v="2"/>
  </r>
  <r>
    <x v="1"/>
    <x v="29"/>
    <s v="UM"/>
    <s v="Capacitación y sensibilización ambiental"/>
    <x v="4"/>
    <s v="Degradacion de biodiversidad / bosques / areas protegidas"/>
    <s v="Llevar a cabo medidas de protección para la biodiversidad, por ejemplo: dejar árboles viejos y huecos sin cortar durante la limpia y la corta final para las aves, animales e insectos"/>
    <s v="Visual y documental"/>
    <s v="Fotografía georeferenciada y reporte"/>
    <s v="SI"/>
    <n v="3"/>
    <n v="3"/>
    <m/>
    <b v="0"/>
    <b v="1"/>
    <b v="0"/>
    <b v="0"/>
    <b v="1"/>
    <b v="0"/>
    <n v="3"/>
  </r>
  <r>
    <x v="1"/>
    <x v="30"/>
    <s v="UM"/>
    <s v="Supervisión y monitoreo de salvaguardas"/>
    <x v="21"/>
    <s v="Ausencia de practicas de conservación de suelos"/>
    <s v="Cumplimiento de medidas para proteger al suelo de la erosión."/>
    <s v="Visual"/>
    <s v="Fotografía georeferenciada de las medidas de protección de suelo"/>
    <s v="SI"/>
    <n v="3"/>
    <n v="3"/>
    <m/>
    <b v="0"/>
    <b v="1"/>
    <b v="0"/>
    <b v="0"/>
    <b v="1"/>
    <b v="0"/>
    <n v="3"/>
  </r>
  <r>
    <x v="1"/>
    <x v="31"/>
    <s v="UM"/>
    <s v="Supervisión y monitoreo de salvaguardas"/>
    <x v="7"/>
    <s v="Mala gestion de residuos"/>
    <s v="Área libre de residuos contaminantes y se utilizan abonos verdes dentro y fuera de la unidad de manejo (follaje, ramas, etc.)"/>
    <s v="Visual"/>
    <s v="Fotografías georeferenciadas"/>
    <s v="SI"/>
    <n v="3"/>
    <n v="3"/>
    <m/>
    <b v="0"/>
    <b v="1"/>
    <b v="0"/>
    <b v="0"/>
    <b v="1"/>
    <b v="0"/>
    <n v="3"/>
  </r>
  <r>
    <x v="1"/>
    <x v="32"/>
    <s v="UM"/>
    <s v="Capacitación y sensibilización ambiental"/>
    <x v="22"/>
    <s v="Mala gestión de plagas y enfermedades"/>
    <s v="El usuario ha recibido capacitación el combate de plagas y enfermedades con bioinsecticidas o depredadores naturales y/o estrategias que aíslen y controlen la expansión de una plaga o enfermedad, sin necesidad de productos agroquímicos. De esta manera se fomentará un ecosistema sano"/>
    <s v="Documental"/>
    <s v="Confirmación mediante entrevista / certicado"/>
    <s v="No"/>
    <n v="2"/>
    <n v="0"/>
    <m/>
    <b v="0"/>
    <b v="0"/>
    <b v="1"/>
    <b v="0"/>
    <b v="0"/>
    <b v="0"/>
    <n v="2"/>
  </r>
  <r>
    <x v="1"/>
    <x v="33"/>
    <s v="UM"/>
    <s v="Supervisión y monitoreo de salvaguardas"/>
    <x v="10"/>
    <s v="Mala gestión de plagas y enfermedades"/>
    <s v="Cuando sea inevitable la utilización de productos agroquímicos, se deberá vigilar que se utilice en las dosis recomendadas por los proveedores y tomar conocimiento de su duración en el ambiente, solubilidad en agua y posibilidad de infiltración hacia mantos acuíferos"/>
    <s v="Visual y documental"/>
    <s v="Comprobación del uso correcto de agroquímicos mediante entrevista al productor"/>
    <s v="SI"/>
    <n v="5"/>
    <n v="5"/>
    <m/>
    <b v="0"/>
    <b v="0"/>
    <b v="1"/>
    <b v="0"/>
    <b v="0"/>
    <b v="0"/>
    <n v="5"/>
  </r>
  <r>
    <x v="1"/>
    <x v="34"/>
    <s v="UM"/>
    <s v="Supervisión y monitoreo de salvaguardas"/>
    <x v="12"/>
    <s v="Malas practicas de seguridad laboral"/>
    <s v="Utilizar equipo de protección personal necesario. (Guantes, mascarillas, camisa con mangas, pantalón largo, zapatos de seguridad)."/>
    <s v="Visual"/>
    <s v="Fotografía georeferenciada"/>
    <s v="SI"/>
    <n v="3"/>
    <n v="3"/>
    <m/>
    <b v="0"/>
    <b v="0"/>
    <b v="1"/>
    <b v="0"/>
    <b v="0"/>
    <b v="0"/>
    <n v="3"/>
  </r>
  <r>
    <x v="1"/>
    <x v="35"/>
    <s v="UM"/>
    <s v="Supervisión y monitoreo de salvaguardas"/>
    <x v="12"/>
    <s v="Mala gestión de plagas y enfermedades"/>
    <s v="No utilizar y desechar de acuerdo a las buenas prácticas los envases de productos químicos para guardar agua o alimentos."/>
    <s v="Visual"/>
    <s v="Fotografías georeferenciadas"/>
    <s v="SI"/>
    <n v="3"/>
    <n v="3"/>
    <m/>
    <b v="0"/>
    <b v="0"/>
    <b v="1"/>
    <b v="0"/>
    <b v="0"/>
    <b v="0"/>
    <n v="3"/>
  </r>
  <r>
    <x v="1"/>
    <x v="36"/>
    <s v="UM"/>
    <s v="Capacitación y sensibilización ambiental"/>
    <x v="12"/>
    <s v="Malas practicas de seguridad laboral"/>
    <s v="El usuario ha recibido capacitación en la adquicisión de productos que se entreguen con la información sobre los requerimientos especiales para su uso y las indicaciones de qué hacer en caso de ingestión accidental, o contacto prolongado con la piel (hojas de seguridad que otorga el proveedor). "/>
    <s v="Documental"/>
    <s v="Confirmación mediante entrevista / certicado"/>
    <s v="No"/>
    <n v="3"/>
    <n v="0"/>
    <m/>
    <b v="0"/>
    <b v="0"/>
    <b v="1"/>
    <b v="0"/>
    <b v="0"/>
    <b v="0"/>
    <n v="3"/>
  </r>
  <r>
    <x v="1"/>
    <x v="37"/>
    <s v="UM"/>
    <s v="Supervisión y monitoreo de salvaguardas"/>
    <x v="12"/>
    <s v="Malas practicas de seguridad laboral"/>
    <s v="Etiquetar y organizar las sustancias para evitar accidentes o derrames. Consultar el catálogo de plaguicidas permitidos en República Dominicana actualizado y Código Internacional de Conducta y utilización de Plaguicidas de la FAO."/>
    <s v="Visual"/>
    <s v="Fotografía georeferenciada"/>
    <s v="SI"/>
    <n v="3"/>
    <n v="3"/>
    <m/>
    <b v="0"/>
    <b v="0"/>
    <b v="1"/>
    <b v="0"/>
    <b v="0"/>
    <b v="0"/>
    <n v="3"/>
  </r>
  <r>
    <x v="1"/>
    <x v="38"/>
    <s v="UM"/>
    <s v="Capacitación y sensibilización ambiental"/>
    <x v="12"/>
    <s v="Malas practicas de seguridad laboral"/>
    <s v="Los beneficiarios reciben cursos sobre manejo adecuado de plaguicidas y equipo de protección personal."/>
    <s v="Documental"/>
    <s v="Confirmación mediante entrevista / certicado"/>
    <s v="No"/>
    <n v="3"/>
    <n v="0"/>
    <m/>
    <b v="0"/>
    <b v="0"/>
    <b v="1"/>
    <b v="0"/>
    <b v="0"/>
    <b v="0"/>
    <n v="3"/>
  </r>
  <r>
    <x v="1"/>
    <x v="39"/>
    <s v="UM"/>
    <s v="Supervisión y monitoreo de salvaguardas"/>
    <x v="8"/>
    <s v="Mal control de incendios"/>
    <s v="Construcción de romdas contrafuego en areas mayores a 35 ha"/>
    <s v="Visual"/>
    <s v="Fotografia georeferenciada de rondas cortafuegos"/>
    <s v="SI"/>
    <n v="4"/>
    <n v="4"/>
    <m/>
    <b v="0"/>
    <b v="0"/>
    <b v="0"/>
    <b v="0"/>
    <b v="1"/>
    <b v="1"/>
    <n v="4"/>
  </r>
  <r>
    <x v="1"/>
    <x v="40"/>
    <s v="UM"/>
    <s v="Capacitación y sensibilización ambiental"/>
    <x v="13"/>
    <s v="Ausencia de enfoque de género"/>
    <s v="El beneficiario ha recibido capacitación para el desarrollo de actividades para mejorar la visibilidad y la valoración del aporte de las mujeres en las cadenas productivas forestales."/>
    <s v="Documental"/>
    <s v="Listado de participacion femenina en las actividades de capacitación de establecimiento, manejo, aprovechamiento y comercialización de plantaciones y SAF, incluyendo viverizacion de plantulas y comercialización de productos no forestales"/>
    <s v="SI"/>
    <n v="3"/>
    <n v="3"/>
    <m/>
    <b v="1"/>
    <b v="0"/>
    <b v="0"/>
    <b v="0"/>
    <b v="0"/>
    <b v="0"/>
    <n v="3"/>
  </r>
  <r>
    <x v="1"/>
    <x v="41"/>
    <s v="OCR"/>
    <s v="Involucramiento de actores locales"/>
    <x v="14"/>
    <s v="Ausencia de enfoque de género"/>
    <s v="Actividades para aumentar el número de organizaciones que integran la participación de las mujeres en la membresía y en sus órganos directivos en los subproyectos priorizados por REDD+."/>
    <s v="Documental"/>
    <s v="Listado de participacion femenina en las organizano de decisión del subproyecto REDD+."/>
    <s v="SI"/>
    <n v="3"/>
    <n v="3"/>
    <m/>
    <b v="1"/>
    <b v="0"/>
    <b v="0"/>
    <b v="0"/>
    <b v="0"/>
    <b v="0"/>
    <n v="3"/>
  </r>
  <r>
    <x v="1"/>
    <x v="42"/>
    <s v="UM"/>
    <s v="Capacitación y sensibilización ambiental"/>
    <x v="15"/>
    <s v="Ausencia de enfoque de género"/>
    <s v="El beneficiario ha recibido capacitación para el desarrollo de actividades para reducir las brechas de acceso a la mujer a la tenencia, posesión y uso de la tierra a la actividad productiva en los proyectos priorizados por REDD+. "/>
    <s v="Documental"/>
    <s v="Listado de participacion femenina en las actividades de capacitacion"/>
    <s v="SI"/>
    <n v="3"/>
    <n v="3"/>
    <m/>
    <b v="1"/>
    <b v="0"/>
    <b v="0"/>
    <b v="0"/>
    <b v="0"/>
    <b v="0"/>
    <n v="3"/>
  </r>
  <r>
    <x v="2"/>
    <x v="43"/>
    <s v="UM"/>
    <s v="Permisos y autorizaciones"/>
    <x v="23"/>
    <s v="Falta de Permisos y licencias"/>
    <s v="Número de Referencia de constancia ambiental expendida por el MARN para los proyectos Categorizados por el reglamento de la ley 64-00 (esto aplica para proyectos categoría c, mayores a 50 ha)."/>
    <s v="Documental"/>
    <s v="Número de constancia extendida por MARN"/>
    <s v="NA"/>
    <n v="5"/>
    <n v="0"/>
    <s v="EEs consideran que es poco factible la elaboracion de un plan de establecimiento de las plantaciones de cacao y café menores a 50 ha. 80% de productores de cacao son pequenos (5 ha). _x000a_Esto seria un criterio de exclusion para potenciales beneficiarios. _x000a_Se propone que al momento de registrar areas menores a 50 con el propietario se compromenta con la aplicación de una guia de buenas practicas a apliar durante el establecimiento y manejo de las plantaciones. Ya existen ejemplos de guias disponibles para productores. Se sugiere hacer una sintesis de una hoja con principales buenas practicas. NO DUPLICAR DOCUMENTOS."/>
    <b v="1"/>
    <b v="0"/>
    <b v="0"/>
    <b v="0"/>
    <b v="0"/>
    <b v="0"/>
    <n v="5"/>
  </r>
  <r>
    <x v="2"/>
    <x v="44"/>
    <s v="UM"/>
    <s v="Supervisión y monitoreo de salvaguardas"/>
    <x v="24"/>
    <s v="Degradacion de biodiversidad / bosques / areas protegidas"/>
    <s v="No se utilizan árboles para sombra de especies invasores. Se pueden utilizar especies de flor y frutas para la fauna."/>
    <s v="Visual"/>
    <s v="Se verifica en campo que los árboles para sombra no son especies invasoras."/>
    <s v="NA"/>
    <n v="4"/>
    <n v="0"/>
    <m/>
    <b v="0"/>
    <b v="1"/>
    <b v="0"/>
    <b v="0"/>
    <b v="1"/>
    <b v="0"/>
    <n v="4"/>
  </r>
  <r>
    <x v="2"/>
    <x v="45"/>
    <s v="UM"/>
    <s v="Supervisión y monitoreo de salvaguardas"/>
    <x v="25"/>
    <s v="Ausencia de practicas de conservación de suelos"/>
    <s v="Se establecen medidas para proteger el suelo de la erosión. Se implementan prácticas de preparación del suelo que protejan los recursos naturales y al mismo tiempo mejoren la productividad y reduzcan los costos de producción. (Labranza mínima o cero)"/>
    <s v="Visual"/>
    <s v="Fotografía georeferenciada de las prácticas de preparación de los suelos"/>
    <s v="NA"/>
    <n v="3"/>
    <n v="0"/>
    <m/>
    <b v="1"/>
    <b v="1"/>
    <b v="0"/>
    <b v="0"/>
    <b v="1"/>
    <b v="0"/>
    <n v="3"/>
  </r>
  <r>
    <x v="2"/>
    <x v="46"/>
    <s v="UM"/>
    <s v="Supervisión y monitoreo de salvaguardas"/>
    <x v="26"/>
    <s v="Mala gestion de residuos"/>
    <s v="Área libre de residuos contaminantes y se utilizan abonos verdes dentro y fuera de la unidad de manejo (follaje, ramas, etc.)"/>
    <s v="Visual"/>
    <s v="Fotografías georeferenciadas"/>
    <s v="NA"/>
    <n v="3"/>
    <n v="0"/>
    <m/>
    <b v="0"/>
    <b v="0"/>
    <b v="1"/>
    <b v="0"/>
    <b v="1"/>
    <b v="0"/>
    <n v="3"/>
  </r>
  <r>
    <x v="2"/>
    <x v="47"/>
    <s v="UM"/>
    <s v="Supervisión y monitoreo de salvaguardas"/>
    <x v="5"/>
    <s v="Degradacion de biodiversidad / bosques / areas protegidas"/>
    <s v="No sustituir por ninguna razón los bosques naturales por plantaciones forestales"/>
    <s v="Documental"/>
    <s v="En caso de que se evidencie la sustitucion de bosque natural por plantaciones forestales se revisan las imágenes de alta resolución para comprobar el no cambio de uso."/>
    <s v="NA"/>
    <n v="5"/>
    <n v="0"/>
    <m/>
    <b v="0"/>
    <b v="1"/>
    <b v="0"/>
    <b v="0"/>
    <b v="1"/>
    <b v="0"/>
    <n v="5"/>
  </r>
  <r>
    <x v="2"/>
    <x v="48"/>
    <s v="UM"/>
    <s v="Capacitación y sensibilización ambiental"/>
    <x v="27"/>
    <s v="Mal control de incendios"/>
    <s v="El productor ha recibido capacitación en el combate y control de incendios."/>
    <s v="Visual"/>
    <s v="Confirmación mediante entrevista / certicado"/>
    <s v="NA"/>
    <n v="4"/>
    <n v="0"/>
    <s v="El nivel de intensidad de la actividad no justifica la realización de esta medida."/>
    <b v="0"/>
    <b v="0"/>
    <b v="0"/>
    <b v="0"/>
    <b v="1"/>
    <b v="1"/>
    <n v="4"/>
  </r>
  <r>
    <x v="2"/>
    <x v="49"/>
    <s v="UM"/>
    <s v="Capacitación y sensibilización ambiental"/>
    <x v="28"/>
    <s v="Mala gestión de plagas y enfermedades"/>
    <s v="El productor ha recibido capacitación el combate de plagas y enfermedades con bioinsecticidas con depredadores naturales y/o estrategias que aíslen y controlen la expansión de una plaga o enfermedad, sin necesidad de productos agroquímicos. De esta manera se fomentará un ecosistema sano"/>
    <s v="Documental"/>
    <s v="Confirmación mediante entrevista / certicado"/>
    <s v="NA"/>
    <n v="5"/>
    <n v="0"/>
    <m/>
    <b v="0"/>
    <b v="0"/>
    <b v="1"/>
    <b v="0"/>
    <b v="0"/>
    <b v="0"/>
    <n v="5"/>
  </r>
  <r>
    <x v="2"/>
    <x v="50"/>
    <s v="UM"/>
    <s v="Supervisión y monitoreo de salvaguardas"/>
    <x v="26"/>
    <s v="Mala gestión de plagas y enfermedades"/>
    <s v="Cuando sea inevitable la utilización de productos agroquímicos, se deberá vigilar que se utilice en las dosis recomendadas por los proveedores y tomar conocimiento de su duración en el ambiente, solubilidad en agua y posibilidad de infiltración hacia mantos acuíferos"/>
    <s v="Visual y documental"/>
    <s v="Comprobación del uso correcto de agroquímicos mediante entrevista al productor"/>
    <s v="NA"/>
    <n v="5"/>
    <n v="0"/>
    <m/>
    <b v="0"/>
    <b v="0"/>
    <b v="1"/>
    <b v="0"/>
    <b v="0"/>
    <b v="0"/>
    <n v="5"/>
  </r>
  <r>
    <x v="2"/>
    <x v="51"/>
    <s v="UM"/>
    <s v="Supervisión y monitoreo de salvaguardas"/>
    <x v="12"/>
    <s v="Malas practicas de seguridad laboral"/>
    <s v="Utilizar equipo de protección personal necesario. (Guantes, mascarillas, camisa con mangas, pantalón largo, zapatos de seguridad)."/>
    <s v="Visual"/>
    <s v="Fotografía georeferenciada"/>
    <s v="NA"/>
    <n v="3"/>
    <n v="0"/>
    <m/>
    <b v="0"/>
    <b v="0"/>
    <b v="1"/>
    <b v="0"/>
    <b v="0"/>
    <b v="0"/>
    <n v="3"/>
  </r>
  <r>
    <x v="2"/>
    <x v="52"/>
    <s v="UM"/>
    <s v="Supervisión y monitoreo de salvaguardas"/>
    <x v="12"/>
    <s v="Mala gestion de residuos"/>
    <s v="No utilizar y desechar de acuerdo a las buenas prácticas los envases de productos químicos para guardar agua o alimentos."/>
    <s v="Visual"/>
    <s v="Fotografías georeferenciadas"/>
    <s v="NA"/>
    <n v="3"/>
    <n v="0"/>
    <m/>
    <b v="0"/>
    <b v="0"/>
    <b v="1"/>
    <b v="0"/>
    <b v="0"/>
    <b v="0"/>
    <n v="3"/>
  </r>
  <r>
    <x v="2"/>
    <x v="53"/>
    <s v="UM"/>
    <s v="Supervisión y monitoreo de salvaguardas"/>
    <x v="12"/>
    <s v="Malas practicas de seguridad laboral"/>
    <s v="Sólo adquirir productos que se entreguen con la información sobre los requerimientos especiales para su uso y las indicaciones de qué hacer en caso de ingestión accidental, o contacto prolongado con la piel (hojas de seguridad que otorga el proveedor). Consultar el catálogo de plaguicidas permitidos en República Dominicana actualizado y Código Internacional de Conducta y utilización de Plaguicidas de la FAO."/>
    <s v="Visual"/>
    <s v="Fotografía georeferenciada"/>
    <s v="NA"/>
    <n v="3"/>
    <n v="0"/>
    <m/>
    <b v="0"/>
    <b v="0"/>
    <b v="1"/>
    <b v="0"/>
    <b v="0"/>
    <b v="0"/>
    <n v="3"/>
  </r>
  <r>
    <x v="2"/>
    <x v="54"/>
    <s v="UM"/>
    <s v="Supervisión y monitoreo de salvaguardas"/>
    <x v="12"/>
    <s v="Malas practicas de seguridad laboral"/>
    <s v="Etiquetar y organizar las sustancias para evitar accidentes o derrames. Consultar el catálogo de plaguicidas permitidos en República Dominicana actualizado y Código Internacional de Conducta y utilización de Plaguicidas de la FAO."/>
    <s v="Visual"/>
    <s v="Fotografía georeferenciada"/>
    <s v="NA"/>
    <n v="3"/>
    <n v="0"/>
    <m/>
    <b v="0"/>
    <b v="0"/>
    <b v="1"/>
    <b v="0"/>
    <b v="0"/>
    <b v="0"/>
    <n v="3"/>
  </r>
  <r>
    <x v="2"/>
    <x v="55"/>
    <s v="UM"/>
    <s v="Capacitación y sensibilización ambiental"/>
    <x v="13"/>
    <s v="Ausencia de enfoque de género"/>
    <s v="El beneficiario ha recibido capacitación para el desarrollo de actividades para mejorar la visibilidad y la valoración del aporte de las mujeres en las cadenas productivas agricolas y forestales."/>
    <s v="Documental"/>
    <s v="Listado de participacion femenina en las actividades de capacitación establecimiento, manejo, aprovechamiento y comercialización de plantaciones y SAF, incluyendo viverizacion de plantulas."/>
    <s v="NA"/>
    <n v="3"/>
    <n v="0"/>
    <m/>
    <b v="1"/>
    <b v="0"/>
    <b v="0"/>
    <b v="0"/>
    <b v="0"/>
    <b v="0"/>
    <n v="3"/>
  </r>
  <r>
    <x v="2"/>
    <x v="56"/>
    <s v="OCR"/>
    <s v="Involucramiento de actores locales"/>
    <x v="14"/>
    <s v="Ausencia de enfoque de género"/>
    <s v="Actividades para aumentar el número de organizaciones que integran la participación de las mujeres en la membresía y en sus órganos directivos en los subproyectos priorizados por REDD+."/>
    <s v="Documental"/>
    <s v="Listado de participacion femenina en las organizano de decisión del subproyecto REDD+."/>
    <s v="NA"/>
    <n v="3"/>
    <n v="0"/>
    <m/>
    <b v="1"/>
    <b v="0"/>
    <b v="0"/>
    <b v="0"/>
    <b v="0"/>
    <b v="0"/>
    <n v="3"/>
  </r>
  <r>
    <x v="2"/>
    <x v="57"/>
    <s v="UM"/>
    <s v="Capacitación y sensibilización ambiental"/>
    <x v="15"/>
    <s v="Ausencia de enfoque de género"/>
    <s v="El beneficiario ha recibido capacitación para el desarrollo de actividades para reducir las brechas de acceso a la mujer a la tenencia, posesión y uso de la tierra a la actividad productiva en los proyectos priorizados por REDD+. "/>
    <s v="Documental"/>
    <s v="Listado de participacion femenina en las actividades de capacitacion"/>
    <s v="NA"/>
    <n v="3"/>
    <n v="0"/>
    <m/>
    <b v="1"/>
    <b v="0"/>
    <b v="0"/>
    <b v="0"/>
    <b v="0"/>
    <b v="0"/>
    <n v="3"/>
  </r>
  <r>
    <x v="3"/>
    <x v="58"/>
    <s v="UM"/>
    <s v="Permisos y autorizaciones"/>
    <x v="29"/>
    <s v="Falta de Permisos y licencias"/>
    <s v="Número de Referencia de constancia ambiental expendida por el MARN para los proyectos Categorizados por el reglamento de la ley 64-00 (esto aplica para proyectos categoría c, mayores a 50 ha)."/>
    <s v="Documental"/>
    <s v="Número de constancia extendida por MARN"/>
    <s v="NA"/>
    <n v="5"/>
    <n v="0"/>
    <s v="Mayor parte de los beneficiarios no  alcanzan las 50ha. Podria ser un criterio de exclusion si se exige un plan a estos predios menores. No hay problema con incluir una planificacion para los pequeños. Esta planificacion puede ser para un grupo de predios con areas menores a 50 ha. Para este caso la guía de buenas practicas puede ser utiizada como marco de planificacion. Se sugiere hacer una sintesis de una hoja con principales buenas practicas. NO DUPLICAR DOCUMENTOS (guias ya establecidas por EE). Esto se coloca como un anexo al acuerdo entre la EE y el beneficiario."/>
    <b v="1"/>
    <b v="1"/>
    <b v="0"/>
    <b v="0"/>
    <b v="0"/>
    <b v="0"/>
    <n v="5"/>
  </r>
  <r>
    <x v="3"/>
    <x v="59"/>
    <s v="UM"/>
    <s v="Supervisión y monitoreo de salvaguardas"/>
    <x v="30"/>
    <s v="Degradacion de biodiversidad / bosques / areas protegidas"/>
    <s v="Se han implementado medidas para que las plantaciones y cultivos por regeneración se encuentran protegidos del ganado, tales como cercados, barreras físicas o arboladas, etc."/>
    <s v="Visual"/>
    <s v="Fotografía georeferenciada."/>
    <s v="NA"/>
    <n v="2"/>
    <n v="0"/>
    <m/>
    <b v="0"/>
    <b v="0"/>
    <b v="0"/>
    <b v="0"/>
    <b v="1"/>
    <b v="0"/>
    <n v="2"/>
  </r>
  <r>
    <x v="3"/>
    <x v="60"/>
    <s v="UM"/>
    <s v="Supervisión y monitoreo de salvaguardas"/>
    <x v="31"/>
    <s v="Degradacion de biodiversidad / bosques / areas protegidas"/>
    <s v="No se utilizan árboles para sombra o cercos vivos de especies invasores. Se pueden utilizar especies forrajeras o de flor y frutas para la fauna. Utilizan especies de rebrote para uso de postes y otras facilidades. Se utilizan especies no invasoras adaptadas a la zonas con escases de agua."/>
    <s v="Visual y documental"/>
    <s v="Fotografía georeferenciada de las especies plantadas"/>
    <s v="NA"/>
    <n v="2"/>
    <n v="0"/>
    <m/>
    <b v="0"/>
    <b v="1"/>
    <b v="0"/>
    <b v="0"/>
    <b v="0"/>
    <b v="0"/>
    <n v="2"/>
  </r>
  <r>
    <x v="3"/>
    <x v="61"/>
    <s v="UM"/>
    <s v="Supervisión y monitoreo de salvaguardas"/>
    <x v="32"/>
    <s v="Degradacion de biodiversidad / bosques / areas protegidas"/>
    <s v="No sustituir por ninguna razón los bosques naturales por sistemas silvopastoriles"/>
    <s v="Visual y documental"/>
    <s v="En caso de que se evidencie la sustitucion de bosque natural por sistemas silvopastoriles se revisan las imágenes de alta resolución para comprobar el no cambio de uso."/>
    <s v="NA"/>
    <n v="3"/>
    <n v="0"/>
    <m/>
    <b v="0"/>
    <b v="1"/>
    <b v="0"/>
    <b v="0"/>
    <b v="1"/>
    <b v="0"/>
    <n v="3"/>
  </r>
  <r>
    <x v="3"/>
    <x v="62"/>
    <s v="UM"/>
    <s v="Supervisión y monitoreo de salvaguardas"/>
    <x v="33"/>
    <s v="Ausencia de practicas de conservación de suelos"/>
    <s v="Se implementan medidas para proteger al suelo de la erosión y/o se practica la rotación de potreros, para disminuir el pisoteo de los pastos y la compactación del suelo."/>
    <s v="Visual"/>
    <s v="Fotografía georeferenciada de las medidas de protección de suelo"/>
    <s v="NA"/>
    <n v="3"/>
    <n v="0"/>
    <m/>
    <b v="0"/>
    <b v="1"/>
    <b v="0"/>
    <b v="0"/>
    <b v="0"/>
    <b v="0"/>
    <n v="3"/>
  </r>
  <r>
    <x v="3"/>
    <x v="63"/>
    <s v="UM"/>
    <s v="Supervisión y monitoreo de salvaguardas"/>
    <x v="26"/>
    <s v="Mala gestion de residuos"/>
    <s v="Área libre de residuos contaminantes y se utilizan abonos verdes dentro y fuera de la unidad de manejo (follaje, ramas, etc.)"/>
    <s v="Visual"/>
    <s v="Fotografías georeferenciadas"/>
    <s v="NA"/>
    <n v="3"/>
    <n v="0"/>
    <m/>
    <b v="0"/>
    <b v="0"/>
    <b v="1"/>
    <b v="0"/>
    <b v="0"/>
    <b v="0"/>
    <n v="3"/>
  </r>
  <r>
    <x v="3"/>
    <x v="64"/>
    <s v="UM"/>
    <s v="Supervisión y monitoreo de salvaguardas"/>
    <x v="34"/>
    <s v="Mala gestión de plagas y enfermedades"/>
    <s v="Se prevenie la diseminación de enfermedades y se mantiene la salud del hato."/>
    <s v="Visual"/>
    <s v="Fotografía georefernciada que evidencia la buena salud del hato."/>
    <s v="NA"/>
    <n v="3"/>
    <n v="0"/>
    <m/>
    <b v="0"/>
    <b v="0"/>
    <b v="1"/>
    <b v="0"/>
    <b v="0"/>
    <b v="0"/>
    <n v="3"/>
  </r>
  <r>
    <x v="3"/>
    <x v="65"/>
    <s v="UM"/>
    <s v="Capacitación y sensibilización ambiental"/>
    <x v="35"/>
    <s v="Mala gestión de plagas y enfermedades"/>
    <s v="El productor ha recibido capacitación el combate de plagas y enfermedades con bioinsecticidas con depredadores naturales y/o estrategias que aíslen y controlen la expansión de una plaga o enfermedad, sin necesidad de productos agroquímicos. De esta manera se fomentará un ecosistema sano."/>
    <s v="Documental"/>
    <s v="Confirmación mediante entrevista / certicado"/>
    <s v="NA"/>
    <n v="5"/>
    <n v="0"/>
    <m/>
    <b v="0"/>
    <b v="0"/>
    <b v="1"/>
    <b v="0"/>
    <b v="0"/>
    <b v="0"/>
    <n v="5"/>
  </r>
  <r>
    <x v="3"/>
    <x v="66"/>
    <s v="UM"/>
    <s v="Supervisión y monitoreo de salvaguardas"/>
    <x v="36"/>
    <s v="Mala gestión de plagas y enfermedades"/>
    <s v="Cuando sea inevitable la utilización de productos agroquímicos, se deberá vigilar que se utilice en las dosis recomendadas por los proveedores y tomar conocimiento de su duración en el ambiente, solubilidad en agua y posibilidad de infiltración hacia mantos acuíferos"/>
    <s v="Visual y documental"/>
    <s v="Comprobación del uso correcto de agroquímicos mediante entrevista al productor"/>
    <s v="NA"/>
    <n v="5"/>
    <n v="0"/>
    <m/>
    <b v="0"/>
    <b v="0"/>
    <b v="1"/>
    <b v="0"/>
    <b v="0"/>
    <b v="0"/>
    <n v="5"/>
  </r>
  <r>
    <x v="3"/>
    <x v="67"/>
    <s v="UM"/>
    <s v="Capacitación y sensibilización ambiental"/>
    <x v="27"/>
    <s v="Mal control de incendios"/>
    <s v="El productor ha recibido capacitación en el combate y control de incendios."/>
    <s v="Visual"/>
    <s v="Confirmación mediante entrevista / certicado"/>
    <s v="NA"/>
    <n v="4"/>
    <n v="0"/>
    <s v="El nivel de intensidad de la actividad no justifica la realización de esta medida."/>
    <b v="0"/>
    <b v="0"/>
    <b v="0"/>
    <b v="0"/>
    <b v="0"/>
    <b v="1"/>
    <n v="4"/>
  </r>
  <r>
    <x v="3"/>
    <x v="68"/>
    <s v="UM"/>
    <s v="Supervisión y monitoreo de salvaguardas"/>
    <x v="12"/>
    <s v="Mala gestion de residuos"/>
    <s v="No utilizar y desechar de acuerdo a las buenas prácticas los envases de productos químicos para guardar agua o alimentos."/>
    <s v="Visual"/>
    <s v="Fotografías georeferenciadas"/>
    <s v="NA"/>
    <n v="3"/>
    <n v="0"/>
    <m/>
    <b v="0"/>
    <b v="0"/>
    <b v="1"/>
    <b v="0"/>
    <b v="0"/>
    <b v="0"/>
    <n v="3"/>
  </r>
  <r>
    <x v="3"/>
    <x v="69"/>
    <s v="UM"/>
    <s v="Supervisión y monitoreo de salvaguardas"/>
    <x v="12"/>
    <s v="Malas practicas de seguridad laboral"/>
    <s v="Sólo adquirir productos que se entreguen con la información sobre los requerimientos especiales para su uso y las indicaciones de qué hacer en caso de ingestión accidental, o contacto prolongado con la piel (hojas de seguridad que otorga el proveedor). Consultar el catálogo de plaguicidas permitidos en República Dominicana actualizado y Código Internacional de Conducta y utilización de Plaguicidas de la FAO."/>
    <s v="Visual"/>
    <s v="Fotografía georeferenciada"/>
    <s v="NA"/>
    <n v="3"/>
    <n v="0"/>
    <m/>
    <b v="0"/>
    <b v="0"/>
    <b v="1"/>
    <b v="0"/>
    <b v="0"/>
    <b v="0"/>
    <n v="3"/>
  </r>
  <r>
    <x v="3"/>
    <x v="70"/>
    <s v="UM"/>
    <s v="Supervisión y monitoreo de salvaguardas"/>
    <x v="12"/>
    <s v="Malas practicas de seguridad laboral"/>
    <s v="Utilizar equipo de protección personal necesario. (Guantes, mascarillas, camisa con mangas, pantalón largo, zapatos de seguridad)."/>
    <s v="Visual"/>
    <s v="Fotografía georeferenciada"/>
    <s v="NA"/>
    <n v="3"/>
    <n v="0"/>
    <m/>
    <b v="0"/>
    <b v="0"/>
    <b v="1"/>
    <b v="0"/>
    <b v="0"/>
    <b v="0"/>
    <n v="3"/>
  </r>
  <r>
    <x v="3"/>
    <x v="71"/>
    <s v="UM"/>
    <s v="Supervisión y monitoreo de salvaguardas"/>
    <x v="12"/>
    <s v="Malas practicas de seguridad laboral"/>
    <s v="Etiquetar y organizar las sustancias para evitar accidentes o derrames. Consultar el catálogo de plaguicidas permitidos en República Dominicana actualizado y Código Internacional de Conducta y utilización de Plaguicidas de la FAO."/>
    <s v="Visual"/>
    <s v="Fotografía georeferenciada"/>
    <s v="NA"/>
    <n v="3"/>
    <n v="0"/>
    <m/>
    <b v="0"/>
    <b v="0"/>
    <b v="1"/>
    <b v="0"/>
    <b v="0"/>
    <b v="0"/>
    <n v="3"/>
  </r>
  <r>
    <x v="3"/>
    <x v="72"/>
    <s v="UM"/>
    <s v="Capacitación y sensibilización ambiental"/>
    <x v="37"/>
    <s v="Ausencia de enfoque de género"/>
    <s v="El beneficiario ha recibido capacitación para el desarrollo de actividades para mejorar la visibilidad y la valoración del aporte de las mujeres en las cadenas productivas agropecuarias y forestales."/>
    <s v="Documental"/>
    <s v="Listado de participacion femenina en las actividades de capacitación establecimiento, manejo, aprovechamiento y comercialización de  sistemas silvopastoriles, incluyendo viverizacion de plantulas."/>
    <s v="NA"/>
    <n v="3"/>
    <n v="0"/>
    <m/>
    <b v="1"/>
    <b v="0"/>
    <b v="0"/>
    <b v="0"/>
    <b v="0"/>
    <b v="0"/>
    <n v="3"/>
  </r>
  <r>
    <x v="3"/>
    <x v="73"/>
    <s v="OCR"/>
    <s v="Involucramiento de actores locales"/>
    <x v="14"/>
    <s v="Ausencia de enfoque de género"/>
    <s v="Actividades para aumentar el número de organizaciones que integran la participación de las mujeres en la membresía y en sus órganos directivos en los subproyectos priorizados por REDD+."/>
    <s v="Documental"/>
    <s v="Listado de participacion femenina en las organizano de decisión del subproyecto REDD+."/>
    <s v="NA"/>
    <n v="3"/>
    <n v="0"/>
    <m/>
    <b v="1"/>
    <b v="0"/>
    <b v="0"/>
    <b v="0"/>
    <b v="0"/>
    <b v="0"/>
    <n v="3"/>
  </r>
  <r>
    <x v="3"/>
    <x v="74"/>
    <s v="UM"/>
    <s v="Capacitación y sensibilización ambiental"/>
    <x v="15"/>
    <s v="Ausencia de enfoque de género"/>
    <s v="El beneficiario ha recibido capacitación para el desarrollo de actividades para reducir las brechas de acceso a la mujer a la tenencia, posesión y uso de la tierra a la actividad productiva en los proyectos priorizados por REDD+. "/>
    <s v="Documental"/>
    <s v="Listado de participacion femenina en las actividades de capacitacion"/>
    <s v="NA"/>
    <n v="3"/>
    <n v="0"/>
    <m/>
    <b v="1"/>
    <b v="0"/>
    <b v="0"/>
    <b v="0"/>
    <b v="0"/>
    <b v="0"/>
    <n v="3"/>
  </r>
  <r>
    <x v="4"/>
    <x v="75"/>
    <s v="UM"/>
    <s v="Capacitación y sensibilización ambiental"/>
    <x v="38"/>
    <s v="Degradacion de biodiversidad / bosques / areas protegidas"/>
    <s v="Los usuarios han recibido capacitación técnica sobre  conservación de la biodiversidad y practica para desarrollar la actividad. Se realiza monitoreo y seguimiento a las zonas de regeneración natural por parte de personal técnico capacitado. "/>
    <s v="Documental"/>
    <s v="Confirmación mediante entrevista / certicado"/>
    <s v="NA"/>
    <n v="3"/>
    <n v="0"/>
    <m/>
    <b v="1"/>
    <b v="0"/>
    <b v="0"/>
    <b v="0"/>
    <b v="1"/>
    <b v="1"/>
    <n v="3"/>
  </r>
  <r>
    <x v="4"/>
    <x v="76"/>
    <s v="UM"/>
    <s v="Involucramiento de actores locales"/>
    <x v="39"/>
    <s v="Degradacion de biodiversidad / bosques / areas protegidas"/>
    <s v="Listado y reporte de incidentes del Sistema de Atención_x000a_a Quejas, Reclamos y Conflictos. No se identifican incidentes durante la visita de campo"/>
    <s v="Documental"/>
    <s v="No hay reporte de incidentes para el predio en el SQRS. En caso de incidente documentar con fotografía georeferenciada ( ejm. Tala no autorizada, incursion de ganado dentro del area, etc)"/>
    <s v="NA"/>
    <n v="3"/>
    <n v="0"/>
    <m/>
    <b v="1"/>
    <b v="0"/>
    <b v="0"/>
    <b v="0"/>
    <b v="1"/>
    <b v="1"/>
    <n v="3"/>
  </r>
  <r>
    <x v="4"/>
    <x v="77"/>
    <s v="UM"/>
    <s v="Supervisión y monitoreo de salvaguardas"/>
    <x v="4"/>
    <s v="Degradacion de biodiversidad / bosques / areas protegidas"/>
    <s v="Llevar a cabo medidas de protección para la biodiversidad durante la labores de implementación de la Regeneración Natural asistida que permiten la creación de microhabitats, mejoran la conectividad del paisaje y la protección de sitios clave para la flora y la fauna."/>
    <s v="Visual y documental"/>
    <s v="Fotografía georeferenciada y reporte"/>
    <s v="NA"/>
    <n v="3"/>
    <n v="0"/>
    <m/>
    <b v="0"/>
    <b v="1"/>
    <b v="0"/>
    <b v="0"/>
    <b v="0"/>
    <b v="0"/>
    <n v="3"/>
  </r>
  <r>
    <x v="4"/>
    <x v="78"/>
    <s v="UM"/>
    <s v="Supervisión y monitoreo de salvaguardas"/>
    <x v="40"/>
    <s v="Mala gestion de residuos"/>
    <s v="Área libre de residuos contaminantes y se utilizan abonos verdes dentro y fuera de la unidad de manejo (follaje, ramas, etc.)"/>
    <s v="Visual"/>
    <s v="Fotografías georeferenciadas"/>
    <s v="NA"/>
    <n v="3"/>
    <n v="0"/>
    <m/>
    <b v="0"/>
    <b v="1"/>
    <b v="0"/>
    <b v="0"/>
    <b v="1"/>
    <b v="0"/>
    <n v="3"/>
  </r>
  <r>
    <x v="4"/>
    <x v="79"/>
    <s v="UM"/>
    <s v="Supervisión y monitoreo de salvaguardas"/>
    <x v="27"/>
    <s v="Mal control de incendios"/>
    <s v="Se han implementado rondas cortafuegos en las areas de bosque en proteccion y en regeneración en zonas de alta probabilidad de incendios"/>
    <s v="Visual"/>
    <s v="Fotografia georeferenciada de rondas cortafuegos en zonas de alta probabilidad de incendios"/>
    <s v="NA"/>
    <n v="4"/>
    <n v="0"/>
    <m/>
    <b v="0"/>
    <b v="0"/>
    <b v="0"/>
    <b v="0"/>
    <b v="1"/>
    <b v="1"/>
    <n v="4"/>
  </r>
  <r>
    <x v="4"/>
    <x v="80"/>
    <s v="UM"/>
    <s v="Capacitación y sensibilización ambiental"/>
    <x v="41"/>
    <s v="Mala gestión de plagas y enfermedades"/>
    <s v="El productor ha recibido capacitación el combate de plagas y enfermedades con bioinsecticidas con depredadores naturales y/o estrategias que aíslen y controlen la expansión de una plaga o enfermedad, sin necesidad de productos agroquímicos. De esta manera se fomentará un ecosistema sano."/>
    <s v="Documental"/>
    <s v="Confirmación mediante entrevista / certicado"/>
    <s v="NA"/>
    <n v="5"/>
    <n v="0"/>
    <m/>
    <b v="0"/>
    <b v="0"/>
    <b v="1"/>
    <b v="0"/>
    <b v="0"/>
    <b v="0"/>
    <n v="5"/>
  </r>
  <r>
    <x v="4"/>
    <x v="81"/>
    <s v="UM"/>
    <s v="Supervisión y monitoreo de salvaguardas"/>
    <x v="42"/>
    <s v="Mala gestión de plagas y enfermedades"/>
    <s v="Cuando sea inevitable la utilización de productos agroquímicos, se deberá vigilar que se utilice en las dosis recomendadas por los proveedores y tomar conocimiento de su duración en el ambiente, solubilidad en agua y posibilidad de infiltración hacia mantos acuíferos"/>
    <s v="Visual y documental"/>
    <s v="Comprobación del uso correcto de agroquímicos mediante entrevista al productor"/>
    <s v="NA"/>
    <n v="5"/>
    <n v="0"/>
    <m/>
    <b v="0"/>
    <b v="0"/>
    <b v="1"/>
    <b v="0"/>
    <b v="1"/>
    <b v="0"/>
    <n v="5"/>
  </r>
  <r>
    <x v="4"/>
    <x v="82"/>
    <s v="UM"/>
    <s v="Supervisión y monitoreo de salvaguardas"/>
    <x v="12"/>
    <s v="Malas practicas de seguridad laboral"/>
    <s v="Utilizar equipo de protección personal necesario. (Guantes, mascarillas, camisa con mangas, pantalón largo, zapatos de seguridad)."/>
    <s v="Visual"/>
    <s v="Fotografía georeferenciada"/>
    <s v="NA"/>
    <n v="3"/>
    <n v="0"/>
    <m/>
    <b v="0"/>
    <b v="0"/>
    <b v="1"/>
    <b v="0"/>
    <b v="0"/>
    <b v="0"/>
    <n v="3"/>
  </r>
  <r>
    <x v="4"/>
    <x v="83"/>
    <s v="UM"/>
    <s v="Supervisión y monitoreo de salvaguardas"/>
    <x v="12"/>
    <s v="Mala gestion de residuos"/>
    <s v="No utilizar y desechar de acuerdo a las buenas prácticas los envases de productos químicos para guardar agua o alimentos."/>
    <s v="Visual"/>
    <s v="Fotografías georeferenciadas"/>
    <s v="NA"/>
    <n v="3"/>
    <n v="0"/>
    <m/>
    <b v="0"/>
    <b v="0"/>
    <b v="1"/>
    <b v="0"/>
    <b v="0"/>
    <b v="0"/>
    <n v="3"/>
  </r>
  <r>
    <x v="4"/>
    <x v="84"/>
    <s v="UM"/>
    <s v="Supervisión y monitoreo de salvaguardas"/>
    <x v="12"/>
    <s v="Malas practicas de seguridad laboral"/>
    <s v="Sólo adquirir productos que se entreguen con la información sobre los requerimientos especiales para su uso y las indicaciones de qué hacer en caso de ingestión accidental, o contacto prolongado con la piel (hojas de seguridad que otorga el proveedor). Consultar el catálogo de plaguicidas permitidos en República Dominicana actualizado y Código Internacional de Conducta y utilización de Plaguicidas de la FAO."/>
    <s v="Visual"/>
    <s v="Fotografía georeferenciada"/>
    <s v="NA"/>
    <n v="3"/>
    <n v="0"/>
    <m/>
    <b v="0"/>
    <b v="0"/>
    <b v="1"/>
    <b v="0"/>
    <b v="0"/>
    <b v="0"/>
    <n v="3"/>
  </r>
  <r>
    <x v="4"/>
    <x v="85"/>
    <s v="UM"/>
    <s v="Supervisión y monitoreo de salvaguardas"/>
    <x v="12"/>
    <s v="Malas practicas de seguridad laboral"/>
    <s v="Etiquetar y organizar las sustancias para evitar accidentes o derrames. Consultar el catálogo de plaguicidas permitidos en República Dominicana actualizado y Código Internacional de Conducta y utilización de Plaguicidas de la FAO."/>
    <s v="Visual"/>
    <s v="Fotografía georeferenciada"/>
    <s v="NA"/>
    <n v="3"/>
    <n v="0"/>
    <m/>
    <b v="0"/>
    <b v="0"/>
    <b v="1"/>
    <b v="0"/>
    <b v="0"/>
    <b v="0"/>
    <n v="3"/>
  </r>
  <r>
    <x v="4"/>
    <x v="86"/>
    <s v="UM"/>
    <s v="Capacitación y sensibilización ambiental"/>
    <x v="13"/>
    <s v="Ausencia de enfoque de género"/>
    <s v="Actividades para mejorar la visibilidad y la valoración del aporte de las mujeres en las cadenas productivas  forestales."/>
    <s v="Documental"/>
    <s v="Listado de participacion femenina en las actividades de capacitación establecimiento, manejo, aprovechamiento y comercialización de plantaciones y SAF, incluyendo viverizacion de plantulas y comercialización de productos no forestales"/>
    <s v="NA"/>
    <n v="3"/>
    <n v="0"/>
    <m/>
    <b v="1"/>
    <b v="0"/>
    <b v="0"/>
    <b v="0"/>
    <b v="0"/>
    <b v="0"/>
    <n v="3"/>
  </r>
  <r>
    <x v="4"/>
    <x v="87"/>
    <s v="OCR"/>
    <s v="Involucramiento de actores locales"/>
    <x v="14"/>
    <s v="Ausencia de enfoque de género"/>
    <s v="Actividades para aumentar el número de organizaciones que integran la participación de las mujeres en la membresía y en sus órganos directivos en los subproyectos priorizados por REDD+."/>
    <s v="Documental"/>
    <s v="Listado de participacion femenina en las organizano de decisión del subproyecto REDD+."/>
    <s v="NA"/>
    <n v="3"/>
    <n v="0"/>
    <m/>
    <b v="1"/>
    <b v="0"/>
    <b v="0"/>
    <b v="0"/>
    <b v="0"/>
    <b v="0"/>
    <n v="3"/>
  </r>
  <r>
    <x v="4"/>
    <x v="88"/>
    <s v="UM"/>
    <s v="Capacitación y sensibilización ambiental"/>
    <x v="15"/>
    <s v="Ausencia de enfoque de género"/>
    <s v="Actividades para reducir las brechas de acceso a la mujer a la tenencia, posesión y uso de la tierra a la actividad productiva en los proyectos priorizados por REDD+. "/>
    <s v="Documental"/>
    <s v="Listado de participacion femenina en las actividades de capacitacion"/>
    <s v="NA"/>
    <n v="3"/>
    <n v="0"/>
    <m/>
    <b v="1"/>
    <b v="0"/>
    <b v="0"/>
    <b v="0"/>
    <b v="0"/>
    <b v="0"/>
    <n v="3"/>
  </r>
  <r>
    <x v="5"/>
    <x v="89"/>
    <s v="ASP"/>
    <s v="Capacitación y sensibilización ambiental"/>
    <x v="43"/>
    <s v="Ausencia de acuerdos con los usuarios actuales para conservacion."/>
    <s v="En las áreas protegidas donde hay conflictos con comunidades que aumentan el riego de pérdida de bosque, se requiere de un Plan de involucramiento actores locales y/o establecimiento de alternativas sustentables. Fortalecimiento de la capacitación en supervisión y monitoreo de salvaguardas que incluya la participación de usuarios y población que vive en las zonas de amortiguamiento del área protegida."/>
    <s v="Documental"/>
    <s v="Convocatorias, fotografías y listado de participantes en los procesos de elaboración del plan de involucramiento de actores locales y/o establecimiento alternativas sustentables. Fortalecimiento de la capacitación en supervisión y monitoreo de salvaguardas. "/>
    <s v="NA"/>
    <n v="3"/>
    <n v="0"/>
    <m/>
    <b v="0"/>
    <b v="1"/>
    <b v="0"/>
    <b v="0"/>
    <b v="1"/>
    <b v="1"/>
    <n v="3"/>
  </r>
  <r>
    <x v="5"/>
    <x v="90"/>
    <s v="ASP"/>
    <s v="Capacitación y sensibilización ambiental"/>
    <x v="43"/>
    <s v="Ausencia de acuerdos con los usuarios actuales para conservacion."/>
    <s v="En las áreas protegidas donde hay conflictos con comunidades que aumentan el riego de pérdida de bosque, se promueve la participación de usuarios y población que vive dentro o en las zonas de amortiguamiento del área protegida en reuniones de involucramiento de actores y/o establecimiento de alternativas sustentables.                "/>
    <s v="Documental"/>
    <s v="Convocatorias, fotografías y listado de participantes en los procesos de elaboración del plan de involucramiento de actores locales y/o establecimiento alternativas sustentables. Fortalecimiento de la capacitación en supervisión y monitoreo de salvaguardas. "/>
    <s v="NA"/>
    <n v="3"/>
    <n v="0"/>
    <m/>
    <b v="0"/>
    <b v="1"/>
    <b v="0"/>
    <b v="0"/>
    <b v="1"/>
    <b v="1"/>
    <n v="3"/>
  </r>
  <r>
    <x v="5"/>
    <x v="91"/>
    <s v="ASP"/>
    <s v="Capacitación y sensibilización ambiental"/>
    <x v="43"/>
    <s v="Ausencia de practicas sostenibles en Areas Protegidas"/>
    <s v="Donde aplique, las comunidades ubicadas dentro del ASP y en la zona de amortiguamiento reciben capacitación para la implementación de sistemas agroforestales de café y cacao y practicas sostenibles de cultivo; "/>
    <s v="Visual y documental"/>
    <s v="Confirmación mediante entrevista / certicado"/>
    <s v="NA"/>
    <n v="3"/>
    <n v="0"/>
    <m/>
    <b v="0"/>
    <b v="1"/>
    <b v="0"/>
    <b v="0"/>
    <b v="1"/>
    <b v="1"/>
    <n v="3"/>
  </r>
  <r>
    <x v="5"/>
    <x v="92"/>
    <s v="ASP"/>
    <s v="Involucramiento de actores locales"/>
    <x v="44"/>
    <s v="Ausencia de acuerdos con los usuarios actuales para llevar a cabo actividades productivas alternativas."/>
    <s v="En las áreas protegidas donde hay conflictos con comunidades que aumentan el riego de pérdida de bosque, se brinda apoyo a emprendimientos que permitan potenciar una mejoría de los ingresos que generan actualmente a nivel local a fin de disminuir la presión de deforestacion en el area protegida, como aquellos que le agreguen valor a la producción y comercialización según lo indicado en el Plan de desarrollo de actividades productivas alternativas. En las áreas protegidas donde hay atractivos naturales se promocionan iniciativas comunitarias y sociales vinculadas al ecoturismo y/o aprovechamiento de atractivos naturales tal, es el caso de los Saltos de Damajagua en Puerto Plata."/>
    <s v="Documental"/>
    <s v="Elaboracion, implementacion y seguimiento del Plan de Accion de Actividades Productivas Alternativas. Memorias y/o reportes de emprendimientos apoyados donde se especifique: número de beneficiarios, apoyo brindado y resultados esperados a corto, mediano y largo plazo, resultados obtenidos a corto plazo. "/>
    <s v="NA"/>
    <n v="5"/>
    <n v="0"/>
    <m/>
    <b v="0"/>
    <b v="1"/>
    <b v="0"/>
    <b v="0"/>
    <b v="1"/>
    <b v="1"/>
    <n v="5"/>
  </r>
  <r>
    <x v="5"/>
    <x v="93"/>
    <s v="ASP"/>
    <s v="Involucramiento de actores locales"/>
    <x v="43"/>
    <s v="Ausencia de acuerdos con los usuarios actuales para llevar a cabo actividades productivas alternativas."/>
    <s v="Integración de las comunidades en comitésde Vigilancia comunitaria de las Áreas Protegidas y de las brigadas de trabajo que se crean para la reforestación en programas como Plan Quisqueya Verde (actual Programa Nacional de Reforestación) y el Proyecto de Desarrollo Agroforestal;"/>
    <s v="Documental"/>
    <s v="Listado de Vigilantes comunitarios integrados; fotografía y listado de participantes en brigadas de trabajo de reforestación "/>
    <s v="NA"/>
    <n v="3"/>
    <n v="0"/>
    <m/>
    <b v="0"/>
    <b v="1"/>
    <b v="0"/>
    <b v="0"/>
    <b v="1"/>
    <b v="1"/>
    <n v="3"/>
  </r>
  <r>
    <x v="5"/>
    <x v="94"/>
    <s v="ASP"/>
    <s v="Involucramiento de actores locales"/>
    <x v="43"/>
    <s v="Ausencia de acuerdos con los usuarios actuales para conservacion."/>
    <s v="Apoyo a los pequeños productores a través de la entrega de insumos tales como plantas de acuerdo para conservación establecido con la comunidad."/>
    <s v="Documental"/>
    <s v="Memorias de trabajo en donde se relate el tipo de apoyo brindado y listado de beneficiarios."/>
    <s v="NA"/>
    <n v="5"/>
    <n v="0"/>
    <m/>
    <b v="0"/>
    <b v="1"/>
    <b v="0"/>
    <b v="0"/>
    <b v="1"/>
    <b v="1"/>
    <n v="5"/>
  </r>
  <r>
    <x v="5"/>
    <x v="95"/>
    <s v="ASP"/>
    <s v="Supervisión y monitoreo de salvaguardas"/>
    <x v="45"/>
    <s v="Degradacion de biodiversidad / bosques / areas protegidas"/>
    <s v="Implementación del sistema de control y monitoreo en los bosques naturales y de manejo de áreas protegidas."/>
    <s v="Documental"/>
    <s v="Listado de participantes en actividades de monitoreo e informes."/>
    <s v="NA"/>
    <n v="5"/>
    <n v="0"/>
    <m/>
    <b v="0"/>
    <b v="1"/>
    <b v="0"/>
    <b v="0"/>
    <b v="1"/>
    <b v="1"/>
    <n v="5"/>
  </r>
  <r>
    <x v="5"/>
    <x v="96"/>
    <s v="ASP"/>
    <s v="Supervisión y monitoreo de salvaguardas"/>
    <x v="46"/>
    <s v="Degradacion de biodiversidad / bosques / areas protegidas"/>
    <s v="Incluir señalización con información básica de actividades permitidas y no permitidas, y a quién reportar irregularidades o emergencias."/>
    <s v="Visual"/>
    <s v="Fotografías georeferenciadas de la señalización con información básica de actividades permitidas y no permitidas, y a quién reportar irregularidades o emergencias."/>
    <s v="NA"/>
    <n v="5"/>
    <n v="0"/>
    <m/>
    <b v="0"/>
    <b v="1"/>
    <b v="0"/>
    <b v="0"/>
    <b v="1"/>
    <b v="1"/>
    <n v="5"/>
  </r>
  <r>
    <x v="5"/>
    <x v="97"/>
    <s v="ASP"/>
    <s v="Supervisión y monitoreo de salvaguardas"/>
    <x v="47"/>
    <s v="Degradacion de biodiversidad / bosques / areas protegidas"/>
    <s v="Listado y reporte de incidentes."/>
    <s v="Documental"/>
    <s v="Fotografía del reporte de incidentes."/>
    <s v="NA"/>
    <n v="3"/>
    <n v="0"/>
    <m/>
    <b v="1"/>
    <b v="1"/>
    <b v="0"/>
    <b v="0"/>
    <b v="1"/>
    <b v="1"/>
    <n v="3"/>
  </r>
  <r>
    <x v="5"/>
    <x v="98"/>
    <s v="UM"/>
    <s v="Capacitación y sensibilización ambiental"/>
    <x v="48"/>
    <s v="Ausencia de practicas de conservación de suelos"/>
    <s v="Donde aplique, las comunidades ubicadas dentro del ASP y en la zona de amortiguamiento reciben capacitación para la implementación de medidas para proteger al suelo de la erosión."/>
    <s v="Visual"/>
    <s v="Confirmación mediante entrevista / certicado"/>
    <s v="NA"/>
    <n v="3"/>
    <n v="0"/>
    <m/>
    <b v="0"/>
    <b v="1"/>
    <b v="0"/>
    <b v="0"/>
    <b v="0"/>
    <b v="0"/>
    <n v="3"/>
  </r>
  <r>
    <x v="5"/>
    <x v="99"/>
    <s v="ASP"/>
    <s v="Supervisión y monitoreo de salvaguardas"/>
    <x v="7"/>
    <s v="Mala gestion de residuos"/>
    <s v="Área libre de residuos contaminantes y se utilizan abonos verdes dentro y fuera de la unidad de manejo (follaje, ramas, etc.) que implementan actividades de producción alternativa"/>
    <s v="Visual"/>
    <s v="Fotografías georeferenciadas"/>
    <s v="NA"/>
    <n v="3"/>
    <n v="0"/>
    <m/>
    <b v="0"/>
    <b v="1"/>
    <b v="0"/>
    <b v="0"/>
    <b v="0"/>
    <b v="0"/>
    <n v="3"/>
  </r>
  <r>
    <x v="5"/>
    <x v="100"/>
    <s v="ASP"/>
    <s v="Involucramiento de actores locales"/>
    <x v="49"/>
    <s v="Mal control de incendios"/>
    <s v="Elaboración de Plan de control de Incendios que incluya: Construcción de rondas contrafuego. Organizar brigadas comunitarias locales para el combate de incendios. Cursos de capacitación y simulacros. Dotación de equipo de proteccion personal."/>
    <s v="Documental"/>
    <s v="Plan de control de incendios "/>
    <s v="NA"/>
    <n v="4"/>
    <n v="0"/>
    <m/>
    <b v="0"/>
    <b v="0"/>
    <b v="0"/>
    <b v="0"/>
    <b v="1"/>
    <b v="1"/>
    <n v="4"/>
  </r>
  <r>
    <x v="5"/>
    <x v="101"/>
    <s v="ASP"/>
    <s v="Supervisión y monitoreo de salvaguardas"/>
    <x v="9"/>
    <s v="Mala gestión de plagas y enfermedades"/>
    <s v="En los planes de conservación y de actividades producción alternativa se fomenta el combate de plagas y enfermedades con bioinsecticidas con depredadores naturales y/o estrategias que aíslen y controlen la expansión de una plaga o enfermedad, sin necesidad de productos agroquímicos. De esta manera se fomentará un ecosistema sano"/>
    <s v="Documental"/>
    <s v="Planes de conservación y producción alternativa contemplan el fomento de uso de sistemas de biocontrol"/>
    <s v="NA"/>
    <n v="5"/>
    <n v="0"/>
    <m/>
    <b v="0"/>
    <b v="0"/>
    <b v="1"/>
    <b v="0"/>
    <b v="0"/>
    <b v="0"/>
    <n v="5"/>
  </r>
  <r>
    <x v="5"/>
    <x v="102"/>
    <s v="ASP"/>
    <s v="Supervisión y monitoreo de salvaguardas"/>
    <x v="7"/>
    <s v="Mala gestión de plagas y enfermedades"/>
    <s v="Cuando el plan de producción alternativa lo contemple, la utilización de productos agroquímicos en las zonas de producción alternativa, se deberá vigilar que se utilice en las dosis autorizadas y tomar conocimiento de su duración en el ambiente, solubilidad en agua y posibilidad de infiltración hacia mantos acuíferos"/>
    <s v="Visual y documental"/>
    <s v="Comprobación del uso correcto de agroquímicos mediante entrevista al productor"/>
    <s v="NA"/>
    <n v="5"/>
    <n v="0"/>
    <m/>
    <b v="0"/>
    <b v="0"/>
    <b v="1"/>
    <b v="0"/>
    <b v="0"/>
    <b v="0"/>
    <n v="5"/>
  </r>
  <r>
    <x v="5"/>
    <x v="103"/>
    <s v="ASP"/>
    <s v="Supervisión y monitoreo de salvaguardas"/>
    <x v="12"/>
    <s v="Malas practicas de seguridad laboral"/>
    <s v="Utilizar equipo de protección personal necesario. (Guantes, mascarillas, camisa con mangas, pantalón largo, zapatos de seguridad)."/>
    <s v="Visual"/>
    <s v="Fotografía georeferenciada"/>
    <s v="NA"/>
    <n v="3"/>
    <n v="0"/>
    <m/>
    <b v="0"/>
    <b v="0"/>
    <b v="1"/>
    <b v="0"/>
    <b v="0"/>
    <b v="0"/>
    <n v="3"/>
  </r>
  <r>
    <x v="5"/>
    <x v="104"/>
    <s v="ASP"/>
    <s v="Supervisión y monitoreo de salvaguardas"/>
    <x v="12"/>
    <s v="Mala gestion de residuos"/>
    <s v="En las áreas de producción alternativa, no utilizar y desechar de acuerdo a las buenas prácticas los envases de productos químicos para guardar agua o alimentos."/>
    <s v="Visual"/>
    <s v="Fotografías georeferenciadas"/>
    <s v="NA"/>
    <n v="3"/>
    <n v="0"/>
    <m/>
    <b v="0"/>
    <b v="0"/>
    <b v="1"/>
    <b v="0"/>
    <b v="0"/>
    <b v="0"/>
    <n v="3"/>
  </r>
  <r>
    <x v="5"/>
    <x v="105"/>
    <s v="ASP"/>
    <s v="Supervisión y monitoreo de salvaguardas"/>
    <x v="12"/>
    <s v="Malas practicas de seguridad laboral"/>
    <s v="En las áreas de producción alternativa, sólo adquirir productos que se entreguen con la información sobre los requerimientos especiales para su uso y las indicaciones de qué hacer en caso de ingestión accidental, o contacto prolongado con la piel (hojas de seguridad que otorga el proveedor). Consultar el catálogo de plaguicidas permitidos en República Dominicana actualizado y Código Internacional de Conducta y utilización de Plaguicidas de la FAO."/>
    <s v="Visual"/>
    <s v="Fotografía georeferenciada"/>
    <s v="NA"/>
    <n v="3"/>
    <n v="0"/>
    <m/>
    <b v="0"/>
    <b v="0"/>
    <b v="1"/>
    <b v="0"/>
    <b v="0"/>
    <b v="0"/>
    <n v="3"/>
  </r>
  <r>
    <x v="5"/>
    <x v="106"/>
    <s v="ASP"/>
    <s v="Supervisión y monitoreo de salvaguardas"/>
    <x v="12"/>
    <s v="Malas practicas de seguridad laboral"/>
    <s v="En las áreas de producción alternativa, etiquetar y organizar las sustancias para evitar accidentes o derrames. Consultar el catálogo de plaguicidas permitidos en República Dominicana actualizado y Código Internacional de Conducta y utilización de Plaguicidas de la FAO."/>
    <s v="Visual"/>
    <s v="Fotografía georeferenciada"/>
    <s v="NA"/>
    <n v="3"/>
    <n v="0"/>
    <m/>
    <b v="0"/>
    <b v="0"/>
    <b v="1"/>
    <b v="0"/>
    <b v="0"/>
    <b v="0"/>
    <n v="3"/>
  </r>
  <r>
    <x v="5"/>
    <x v="107"/>
    <s v="ASP"/>
    <s v="Capacitación y sensibilización ambiental"/>
    <x v="12"/>
    <s v="Malas practicas de seguridad laboral"/>
    <s v="En las áreas de producción alternativa, los beneficiarios reciben cursos sobre manejo adecuado de plaguicidas y equipo de protección personal."/>
    <s v="Documental"/>
    <s v="Listado de cursos y listas de asistencia."/>
    <s v="NA"/>
    <n v="3"/>
    <n v="0"/>
    <m/>
    <b v="0"/>
    <b v="0"/>
    <b v="1"/>
    <b v="0"/>
    <b v="0"/>
    <b v="0"/>
    <n v="3"/>
  </r>
  <r>
    <x v="5"/>
    <x v="108"/>
    <s v="ASP"/>
    <s v="Capacitación y sensibilización ambiental"/>
    <x v="13"/>
    <s v="Ausencia de enfoque de género"/>
    <s v="Actividades para mejorar la visibilidad y la valoración del aporte de las mujeres en las cadenas productivas."/>
    <s v="Documental"/>
    <s v="Listado de participacion femenina en las actividades incluidas en los acuerdos de conservación y de producción alternativa."/>
    <s v="NA"/>
    <n v="3"/>
    <n v="0"/>
    <m/>
    <b v="1"/>
    <b v="0"/>
    <b v="0"/>
    <b v="0"/>
    <b v="0"/>
    <b v="0"/>
    <n v="3"/>
  </r>
  <r>
    <x v="5"/>
    <x v="109"/>
    <s v="OCR"/>
    <s v="Involucramiento de actores locales"/>
    <x v="14"/>
    <s v="Ausencia de enfoque de género"/>
    <s v="Actividades para aumentar el número de organizaciones que integran la participación de las mujeres en la membresía y en sus órganos directivos en los subproyectos priorizados por REDD+."/>
    <s v="Documental"/>
    <s v="Listado de participacion femenina en las organizano de decisión del subproyecto REDD+."/>
    <s v="NA"/>
    <n v="3"/>
    <n v="0"/>
    <m/>
    <b v="1"/>
    <b v="0"/>
    <b v="0"/>
    <b v="0"/>
    <b v="0"/>
    <b v="0"/>
    <n v="3"/>
  </r>
  <r>
    <x v="5"/>
    <x v="110"/>
    <s v="ASP"/>
    <s v="Capacitación y sensibilización ambiental"/>
    <x v="15"/>
    <s v="Ausencia de enfoque de género"/>
    <s v="Los comunitarios han recibido capacitación para el desarrollo de actividades para reducir las brechas de acceso, uso y aprovechamiento de los recursos a la mujer en los planes de conservacion y de producción alternativa."/>
    <s v="Documental"/>
    <s v="Cantidad de mujeres beneficiadas por actividades incluidas en los planes de conservación y de producción alternativa."/>
    <s v="NA"/>
    <n v="3"/>
    <n v="0"/>
    <m/>
    <b v="1"/>
    <b v="0"/>
    <b v="0"/>
    <b v="0"/>
    <b v="0"/>
    <b v="0"/>
    <n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8" cacheId="2"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S20" firstHeaderRow="1" firstDataRow="2" firstDataCol="1"/>
  <pivotFields count="20">
    <pivotField axis="axisRow" showAll="0">
      <items count="7">
        <item x="5"/>
        <item x="0"/>
        <item x="1"/>
        <item x="4"/>
        <item x="2"/>
        <item x="3"/>
        <item t="default"/>
      </items>
    </pivotField>
    <pivotField axis="axisCol" dataField="1" showAll="0">
      <items count="112">
        <item h="1" x="89"/>
        <item h="1" x="90"/>
        <item h="1" x="91"/>
        <item h="1" x="92"/>
        <item h="1" x="93"/>
        <item h="1" x="94"/>
        <item h="1" x="95"/>
        <item h="1" x="96"/>
        <item h="1" x="97"/>
        <item h="1" x="98"/>
        <item h="1" x="99"/>
        <item h="1" x="100"/>
        <item h="1" x="101"/>
        <item h="1" x="102"/>
        <item h="1" x="103"/>
        <item h="1" x="104"/>
        <item h="1" x="105"/>
        <item h="1" x="106"/>
        <item h="1" x="107"/>
        <item h="1" x="108"/>
        <item h="1" x="109"/>
        <item h="1" x="110"/>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75"/>
        <item h="1" x="76"/>
        <item h="1" x="77"/>
        <item h="1" x="78"/>
        <item h="1" x="79"/>
        <item h="1" x="80"/>
        <item h="1" x="81"/>
        <item h="1" x="82"/>
        <item h="1" x="83"/>
        <item h="1" x="84"/>
        <item h="1" x="85"/>
        <item h="1" x="86"/>
        <item h="1" x="87"/>
        <item h="1" x="88"/>
        <item h="1" x="43"/>
        <item h="1" x="44"/>
        <item h="1" x="45"/>
        <item h="1" x="46"/>
        <item h="1" x="47"/>
        <item h="1" x="48"/>
        <item h="1" x="49"/>
        <item h="1" x="50"/>
        <item h="1" x="51"/>
        <item h="1" x="52"/>
        <item h="1" x="53"/>
        <item h="1" x="54"/>
        <item h="1" x="55"/>
        <item h="1" x="56"/>
        <item h="1" x="57"/>
        <item x="58"/>
        <item x="59"/>
        <item x="60"/>
        <item x="61"/>
        <item x="62"/>
        <item x="63"/>
        <item x="64"/>
        <item x="65"/>
        <item x="66"/>
        <item x="67"/>
        <item x="68"/>
        <item x="69"/>
        <item x="70"/>
        <item x="71"/>
        <item x="72"/>
        <item x="73"/>
        <item x="74"/>
        <item t="default"/>
      </items>
    </pivotField>
    <pivotField showAll="0"/>
    <pivotField showAll="0"/>
    <pivotField axis="axisRow" showAll="0">
      <items count="51">
        <item x="5"/>
        <item x="32"/>
        <item x="8"/>
        <item x="27"/>
        <item x="49"/>
        <item x="17"/>
        <item x="2"/>
        <item x="1"/>
        <item x="0"/>
        <item x="9"/>
        <item x="41"/>
        <item x="35"/>
        <item x="40"/>
        <item x="42"/>
        <item x="7"/>
        <item x="14"/>
        <item x="13"/>
        <item x="37"/>
        <item x="15"/>
        <item x="31"/>
        <item x="30"/>
        <item x="34"/>
        <item x="45"/>
        <item x="46"/>
        <item x="12"/>
        <item x="43"/>
        <item x="44"/>
        <item x="4"/>
        <item x="26"/>
        <item x="10"/>
        <item x="36"/>
        <item x="23"/>
        <item x="29"/>
        <item x="20"/>
        <item x="19"/>
        <item x="3"/>
        <item x="47"/>
        <item x="38"/>
        <item x="39"/>
        <item x="22"/>
        <item x="28"/>
        <item x="11"/>
        <item x="16"/>
        <item x="33"/>
        <item x="48"/>
        <item x="25"/>
        <item x="21"/>
        <item x="6"/>
        <item x="18"/>
        <item x="2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0"/>
    <field x="4"/>
  </rowFields>
  <rowItems count="16">
    <i>
      <x v="5"/>
    </i>
    <i r="1">
      <x v="1"/>
    </i>
    <i r="1">
      <x v="3"/>
    </i>
    <i r="1">
      <x v="11"/>
    </i>
    <i r="1">
      <x v="15"/>
    </i>
    <i r="1">
      <x v="17"/>
    </i>
    <i r="1">
      <x v="18"/>
    </i>
    <i r="1">
      <x v="19"/>
    </i>
    <i r="1">
      <x v="20"/>
    </i>
    <i r="1">
      <x v="21"/>
    </i>
    <i r="1">
      <x v="24"/>
    </i>
    <i r="1">
      <x v="28"/>
    </i>
    <i r="1">
      <x v="30"/>
    </i>
    <i r="1">
      <x v="32"/>
    </i>
    <i r="1">
      <x v="43"/>
    </i>
    <i t="grand">
      <x/>
    </i>
  </rowItems>
  <colFields count="1">
    <field x="1"/>
  </colFields>
  <colItems count="18">
    <i>
      <x v="94"/>
    </i>
    <i>
      <x v="95"/>
    </i>
    <i>
      <x v="96"/>
    </i>
    <i>
      <x v="97"/>
    </i>
    <i>
      <x v="98"/>
    </i>
    <i>
      <x v="99"/>
    </i>
    <i>
      <x v="100"/>
    </i>
    <i>
      <x v="101"/>
    </i>
    <i>
      <x v="102"/>
    </i>
    <i>
      <x v="103"/>
    </i>
    <i>
      <x v="104"/>
    </i>
    <i>
      <x v="105"/>
    </i>
    <i>
      <x v="106"/>
    </i>
    <i>
      <x v="107"/>
    </i>
    <i>
      <x v="108"/>
    </i>
    <i>
      <x v="109"/>
    </i>
    <i>
      <x v="110"/>
    </i>
    <i t="grand">
      <x/>
    </i>
  </colItems>
  <dataFields count="1">
    <dataField name="Count of Código" fld="1" subtotal="count" baseField="0" baseItem="0"/>
  </dataFields>
  <formats count="38">
    <format dxfId="93">
      <pivotArea dataOnly="0" labelOnly="1" fieldPosition="0">
        <references count="1">
          <reference field="0" count="5">
            <x v="1"/>
            <x v="2"/>
            <x v="3"/>
            <x v="4"/>
            <x v="5"/>
          </reference>
        </references>
      </pivotArea>
    </format>
    <format dxfId="92">
      <pivotArea dataOnly="0" labelOnly="1" fieldPosition="0">
        <references count="2">
          <reference field="0" count="1" selected="0">
            <x v="0"/>
          </reference>
          <reference field="4" count="13">
            <x v="4"/>
            <x v="9"/>
            <x v="14"/>
            <x v="15"/>
            <x v="16"/>
            <x v="18"/>
            <x v="22"/>
            <x v="23"/>
            <x v="24"/>
            <x v="25"/>
            <x v="26"/>
            <x v="36"/>
            <x v="44"/>
          </reference>
        </references>
      </pivotArea>
    </format>
    <format dxfId="91">
      <pivotArea dataOnly="0" labelOnly="1" fieldPosition="0">
        <references count="2">
          <reference field="0" count="1" selected="0">
            <x v="1"/>
          </reference>
          <reference field="4" count="16">
            <x v="0"/>
            <x v="2"/>
            <x v="6"/>
            <x v="7"/>
            <x v="8"/>
            <x v="9"/>
            <x v="14"/>
            <x v="15"/>
            <x v="16"/>
            <x v="18"/>
            <x v="24"/>
            <x v="27"/>
            <x v="29"/>
            <x v="35"/>
            <x v="41"/>
            <x v="47"/>
          </reference>
        </references>
      </pivotArea>
    </format>
    <format dxfId="90">
      <pivotArea dataOnly="0" labelOnly="1" fieldPosition="0">
        <references count="2">
          <reference field="0" count="1" selected="0">
            <x v="2"/>
          </reference>
          <reference field="4" count="16">
            <x v="2"/>
            <x v="5"/>
            <x v="6"/>
            <x v="14"/>
            <x v="15"/>
            <x v="16"/>
            <x v="18"/>
            <x v="24"/>
            <x v="27"/>
            <x v="29"/>
            <x v="33"/>
            <x v="34"/>
            <x v="39"/>
            <x v="42"/>
            <x v="46"/>
            <x v="48"/>
          </reference>
        </references>
      </pivotArea>
    </format>
    <format dxfId="89">
      <pivotArea dataOnly="0" labelOnly="1" fieldPosition="0">
        <references count="2">
          <reference field="0" count="1" selected="0">
            <x v="3"/>
          </reference>
          <reference field="4" count="11">
            <x v="3"/>
            <x v="10"/>
            <x v="12"/>
            <x v="13"/>
            <x v="15"/>
            <x v="16"/>
            <x v="18"/>
            <x v="24"/>
            <x v="27"/>
            <x v="37"/>
            <x v="38"/>
          </reference>
        </references>
      </pivotArea>
    </format>
    <format dxfId="88">
      <pivotArea dataOnly="0" labelOnly="1" fieldPosition="0">
        <references count="2">
          <reference field="0" count="1" selected="0">
            <x v="4"/>
          </reference>
          <reference field="4" count="11">
            <x v="0"/>
            <x v="3"/>
            <x v="15"/>
            <x v="16"/>
            <x v="18"/>
            <x v="24"/>
            <x v="28"/>
            <x v="31"/>
            <x v="40"/>
            <x v="45"/>
            <x v="49"/>
          </reference>
        </references>
      </pivotArea>
    </format>
    <format dxfId="87">
      <pivotArea dataOnly="0" labelOnly="1" fieldPosition="0">
        <references count="2">
          <reference field="0" count="1" selected="0">
            <x v="5"/>
          </reference>
          <reference field="4" count="14">
            <x v="1"/>
            <x v="3"/>
            <x v="11"/>
            <x v="15"/>
            <x v="17"/>
            <x v="18"/>
            <x v="19"/>
            <x v="20"/>
            <x v="21"/>
            <x v="24"/>
            <x v="28"/>
            <x v="30"/>
            <x v="32"/>
            <x v="43"/>
          </reference>
        </references>
      </pivotArea>
    </format>
    <format dxfId="86">
      <pivotArea collapsedLevelsAreSubtotals="1" fieldPosition="0">
        <references count="2">
          <reference field="0" count="1" selected="0">
            <x v="0"/>
          </reference>
          <reference field="4" count="13">
            <x v="4"/>
            <x v="9"/>
            <x v="14"/>
            <x v="15"/>
            <x v="16"/>
            <x v="18"/>
            <x v="22"/>
            <x v="23"/>
            <x v="24"/>
            <x v="25"/>
            <x v="26"/>
            <x v="36"/>
            <x v="44"/>
          </reference>
        </references>
      </pivotArea>
    </format>
    <format dxfId="85">
      <pivotArea collapsedLevelsAreSubtotals="1" fieldPosition="0">
        <references count="1">
          <reference field="0" count="1">
            <x v="1"/>
          </reference>
        </references>
      </pivotArea>
    </format>
    <format dxfId="84">
      <pivotArea collapsedLevelsAreSubtotals="1" fieldPosition="0">
        <references count="2">
          <reference field="0" count="1" selected="0">
            <x v="1"/>
          </reference>
          <reference field="4" count="16">
            <x v="0"/>
            <x v="2"/>
            <x v="6"/>
            <x v="7"/>
            <x v="8"/>
            <x v="9"/>
            <x v="14"/>
            <x v="15"/>
            <x v="16"/>
            <x v="18"/>
            <x v="24"/>
            <x v="27"/>
            <x v="29"/>
            <x v="35"/>
            <x v="41"/>
            <x v="47"/>
          </reference>
        </references>
      </pivotArea>
    </format>
    <format dxfId="83">
      <pivotArea collapsedLevelsAreSubtotals="1" fieldPosition="0">
        <references count="1">
          <reference field="0" count="1">
            <x v="2"/>
          </reference>
        </references>
      </pivotArea>
    </format>
    <format dxfId="82">
      <pivotArea collapsedLevelsAreSubtotals="1" fieldPosition="0">
        <references count="2">
          <reference field="0" count="1" selected="0">
            <x v="2"/>
          </reference>
          <reference field="4" count="16">
            <x v="2"/>
            <x v="5"/>
            <x v="6"/>
            <x v="14"/>
            <x v="15"/>
            <x v="16"/>
            <x v="18"/>
            <x v="24"/>
            <x v="27"/>
            <x v="29"/>
            <x v="33"/>
            <x v="34"/>
            <x v="39"/>
            <x v="42"/>
            <x v="46"/>
            <x v="48"/>
          </reference>
        </references>
      </pivotArea>
    </format>
    <format dxfId="81">
      <pivotArea collapsedLevelsAreSubtotals="1" fieldPosition="0">
        <references count="1">
          <reference field="0" count="1">
            <x v="3"/>
          </reference>
        </references>
      </pivotArea>
    </format>
    <format dxfId="80">
      <pivotArea collapsedLevelsAreSubtotals="1" fieldPosition="0">
        <references count="2">
          <reference field="0" count="1" selected="0">
            <x v="3"/>
          </reference>
          <reference field="4" count="11">
            <x v="3"/>
            <x v="10"/>
            <x v="12"/>
            <x v="13"/>
            <x v="15"/>
            <x v="16"/>
            <x v="18"/>
            <x v="24"/>
            <x v="27"/>
            <x v="37"/>
            <x v="38"/>
          </reference>
        </references>
      </pivotArea>
    </format>
    <format dxfId="79">
      <pivotArea collapsedLevelsAreSubtotals="1" fieldPosition="0">
        <references count="1">
          <reference field="0" count="1">
            <x v="4"/>
          </reference>
        </references>
      </pivotArea>
    </format>
    <format dxfId="78">
      <pivotArea collapsedLevelsAreSubtotals="1" fieldPosition="0">
        <references count="2">
          <reference field="0" count="1" selected="0">
            <x v="4"/>
          </reference>
          <reference field="4" count="11">
            <x v="0"/>
            <x v="3"/>
            <x v="15"/>
            <x v="16"/>
            <x v="18"/>
            <x v="24"/>
            <x v="28"/>
            <x v="31"/>
            <x v="40"/>
            <x v="45"/>
            <x v="49"/>
          </reference>
        </references>
      </pivotArea>
    </format>
    <format dxfId="77">
      <pivotArea collapsedLevelsAreSubtotals="1" fieldPosition="0">
        <references count="1">
          <reference field="0" count="1">
            <x v="5"/>
          </reference>
        </references>
      </pivotArea>
    </format>
    <format dxfId="76">
      <pivotArea collapsedLevelsAreSubtotals="1" fieldPosition="0">
        <references count="2">
          <reference field="0" count="1" selected="0">
            <x v="5"/>
          </reference>
          <reference field="4" count="14">
            <x v="1"/>
            <x v="3"/>
            <x v="11"/>
            <x v="15"/>
            <x v="17"/>
            <x v="18"/>
            <x v="19"/>
            <x v="20"/>
            <x v="21"/>
            <x v="24"/>
            <x v="28"/>
            <x v="30"/>
            <x v="32"/>
            <x v="43"/>
          </reference>
        </references>
      </pivotArea>
    </format>
    <format dxfId="75">
      <pivotArea grandRow="1" outline="0" collapsedLevelsAreSubtotals="1" fieldPosition="0"/>
    </format>
    <format dxfId="74">
      <pivotArea dataOnly="0" labelOnly="1" fieldPosition="0">
        <references count="1">
          <reference field="0" count="5">
            <x v="1"/>
            <x v="2"/>
            <x v="3"/>
            <x v="4"/>
            <x v="5"/>
          </reference>
        </references>
      </pivotArea>
    </format>
    <format dxfId="73">
      <pivotArea dataOnly="0" labelOnly="1" grandRow="1" outline="0" fieldPosition="0"/>
    </format>
    <format dxfId="72">
      <pivotArea dataOnly="0" labelOnly="1" fieldPosition="0">
        <references count="2">
          <reference field="0" count="1" selected="0">
            <x v="0"/>
          </reference>
          <reference field="4" count="13">
            <x v="4"/>
            <x v="9"/>
            <x v="14"/>
            <x v="15"/>
            <x v="16"/>
            <x v="18"/>
            <x v="22"/>
            <x v="23"/>
            <x v="24"/>
            <x v="25"/>
            <x v="26"/>
            <x v="36"/>
            <x v="44"/>
          </reference>
        </references>
      </pivotArea>
    </format>
    <format dxfId="71">
      <pivotArea dataOnly="0" labelOnly="1" fieldPosition="0">
        <references count="2">
          <reference field="0" count="1" selected="0">
            <x v="1"/>
          </reference>
          <reference field="4" count="16">
            <x v="0"/>
            <x v="2"/>
            <x v="6"/>
            <x v="7"/>
            <x v="8"/>
            <x v="9"/>
            <x v="14"/>
            <x v="15"/>
            <x v="16"/>
            <x v="18"/>
            <x v="24"/>
            <x v="27"/>
            <x v="29"/>
            <x v="35"/>
            <x v="41"/>
            <x v="47"/>
          </reference>
        </references>
      </pivotArea>
    </format>
    <format dxfId="70">
      <pivotArea dataOnly="0" labelOnly="1" fieldPosition="0">
        <references count="2">
          <reference field="0" count="1" selected="0">
            <x v="2"/>
          </reference>
          <reference field="4" count="16">
            <x v="2"/>
            <x v="5"/>
            <x v="6"/>
            <x v="14"/>
            <x v="15"/>
            <x v="16"/>
            <x v="18"/>
            <x v="24"/>
            <x v="27"/>
            <x v="29"/>
            <x v="33"/>
            <x v="34"/>
            <x v="39"/>
            <x v="42"/>
            <x v="46"/>
            <x v="48"/>
          </reference>
        </references>
      </pivotArea>
    </format>
    <format dxfId="69">
      <pivotArea dataOnly="0" labelOnly="1" fieldPosition="0">
        <references count="2">
          <reference field="0" count="1" selected="0">
            <x v="3"/>
          </reference>
          <reference field="4" count="11">
            <x v="3"/>
            <x v="10"/>
            <x v="12"/>
            <x v="13"/>
            <x v="15"/>
            <x v="16"/>
            <x v="18"/>
            <x v="24"/>
            <x v="27"/>
            <x v="37"/>
            <x v="38"/>
          </reference>
        </references>
      </pivotArea>
    </format>
    <format dxfId="68">
      <pivotArea dataOnly="0" labelOnly="1" fieldPosition="0">
        <references count="2">
          <reference field="0" count="1" selected="0">
            <x v="4"/>
          </reference>
          <reference field="4" count="11">
            <x v="0"/>
            <x v="3"/>
            <x v="15"/>
            <x v="16"/>
            <x v="18"/>
            <x v="24"/>
            <x v="28"/>
            <x v="31"/>
            <x v="40"/>
            <x v="45"/>
            <x v="49"/>
          </reference>
        </references>
      </pivotArea>
    </format>
    <format dxfId="67">
      <pivotArea dataOnly="0" labelOnly="1" fieldPosition="0">
        <references count="2">
          <reference field="0" count="1" selected="0">
            <x v="5"/>
          </reference>
          <reference field="4" count="14">
            <x v="1"/>
            <x v="3"/>
            <x v="11"/>
            <x v="15"/>
            <x v="17"/>
            <x v="18"/>
            <x v="19"/>
            <x v="20"/>
            <x v="21"/>
            <x v="24"/>
            <x v="28"/>
            <x v="30"/>
            <x v="32"/>
            <x v="43"/>
          </reference>
        </references>
      </pivotArea>
    </format>
    <format dxfId="66">
      <pivotArea type="all" dataOnly="0" outline="0" fieldPosition="0"/>
    </format>
    <format dxfId="65">
      <pivotArea outline="0" collapsedLevelsAreSubtotals="1" fieldPosition="0"/>
    </format>
    <format dxfId="64">
      <pivotArea type="origin" dataOnly="0" labelOnly="1" outline="0" fieldPosition="0"/>
    </format>
    <format dxfId="63">
      <pivotArea field="1" type="button" dataOnly="0" labelOnly="1" outline="0" axis="axisCol" fieldPosition="0"/>
    </format>
    <format dxfId="62">
      <pivotArea type="topRight" dataOnly="0" labelOnly="1" outline="0" fieldPosition="0"/>
    </format>
    <format dxfId="61">
      <pivotArea field="0" type="button" dataOnly="0" labelOnly="1" outline="0" axis="axisRow" fieldPosition="0"/>
    </format>
    <format dxfId="60">
      <pivotArea dataOnly="0" labelOnly="1" fieldPosition="0">
        <references count="1">
          <reference field="0" count="1">
            <x v="5"/>
          </reference>
        </references>
      </pivotArea>
    </format>
    <format dxfId="59">
      <pivotArea dataOnly="0" labelOnly="1" grandRow="1" outline="0" fieldPosition="0"/>
    </format>
    <format dxfId="58">
      <pivotArea dataOnly="0" labelOnly="1" fieldPosition="0">
        <references count="2">
          <reference field="0" count="1" selected="0">
            <x v="5"/>
          </reference>
          <reference field="4" count="14">
            <x v="1"/>
            <x v="3"/>
            <x v="11"/>
            <x v="15"/>
            <x v="17"/>
            <x v="18"/>
            <x v="19"/>
            <x v="20"/>
            <x v="21"/>
            <x v="24"/>
            <x v="28"/>
            <x v="30"/>
            <x v="32"/>
            <x v="43"/>
          </reference>
        </references>
      </pivotArea>
    </format>
    <format dxfId="57">
      <pivotArea dataOnly="0" labelOnly="1" fieldPosition="0">
        <references count="1">
          <reference field="1" count="0"/>
        </references>
      </pivotArea>
    </format>
    <format dxfId="56">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17:U130" totalsRowShown="0" dataDxfId="55">
  <autoFilter ref="B17:U130" xr:uid="{00000000-0009-0000-0100-000001000000}"/>
  <tableColumns count="20">
    <tableColumn id="1" xr3:uid="{00000000-0010-0000-0000-000001000000}" name="Actividad tipo REDD+" dataDxfId="54"/>
    <tableColumn id="2" xr3:uid="{00000000-0010-0000-0000-000002000000}" name="Código" dataDxfId="53"/>
    <tableColumn id="20" xr3:uid="{00000000-0010-0000-0000-000014000000}" name="Nivel Evaluacion" dataDxfId="52"/>
    <tableColumn id="3" xr3:uid="{00000000-0010-0000-0000-000003000000}" name="Rubro" dataDxfId="51"/>
    <tableColumn id="4" xr3:uid="{00000000-0010-0000-0000-000004000000}" name="Medida de mitigación y/o buenas prácticas" dataDxfId="50"/>
    <tableColumn id="5" xr3:uid="{00000000-0010-0000-0000-000005000000}" name="Aspecto fortalecido (Riesgo)" dataDxfId="49"/>
    <tableColumn id="6" xr3:uid="{00000000-0010-0000-0000-000006000000}" name="Criterios de cumplimiento " dataDxfId="48"/>
    <tableColumn id="7" xr3:uid="{00000000-0010-0000-0000-000007000000}" name="Tipo de verificación" dataDxfId="47"/>
    <tableColumn id="8" xr3:uid="{00000000-0010-0000-0000-000008000000}" name="Criterio de aceptación" dataDxfId="46"/>
    <tableColumn id="9" xr3:uid="{00000000-0010-0000-0000-000009000000}" name="Cumplimiento (SI/NO/NA)" dataDxfId="45"/>
    <tableColumn id="10" xr3:uid="{00000000-0010-0000-0000-00000A000000}" name="Importancia del parámetro" dataDxfId="44"/>
    <tableColumn id="11" xr3:uid="{00000000-0010-0000-0000-00000B000000}" name="Calificación obtenida" dataDxfId="43">
      <calculatedColumnFormula>IF(K18="SI",L18,0)</calculatedColumnFormula>
    </tableColumn>
    <tableColumn id="12" xr3:uid="{00000000-0010-0000-0000-00000C000000}" name="Comentarios" dataDxfId="42"/>
    <tableColumn id="13" xr3:uid="{00000000-0010-0000-0000-00000D000000}" name="OP 4.01" dataDxfId="41"/>
    <tableColumn id="14" xr3:uid="{00000000-0010-0000-0000-00000E000000}" name="OP 4.04" dataDxfId="40"/>
    <tableColumn id="15" xr3:uid="{00000000-0010-0000-0000-00000F000000}" name="OP 4.09" dataDxfId="39"/>
    <tableColumn id="16" xr3:uid="{00000000-0010-0000-0000-000010000000}" name="OP 4.11" dataDxfId="38"/>
    <tableColumn id="17" xr3:uid="{00000000-0010-0000-0000-000011000000}" name="OP 4.36" dataDxfId="37"/>
    <tableColumn id="18" xr3:uid="{00000000-0010-0000-0000-000012000000}" name="OP 4.12" dataDxfId="36"/>
    <tableColumn id="19" xr3:uid="{00000000-0010-0000-0000-000013000000}" name="Máx posible" dataDxfId="3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D2:E13" totalsRowShown="0">
  <autoFilter ref="D2:E13" xr:uid="{00000000-0009-0000-0100-000002000000}"/>
  <tableColumns count="2">
    <tableColumn id="1" xr3:uid="{00000000-0010-0000-0100-000001000000}" name="Num" dataDxfId="34"/>
    <tableColumn id="2" xr3:uid="{00000000-0010-0000-0100-000002000000}" name="Programa/ Plan/ Sistema/ Proyecto" dataDxfId="33"/>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D15:E28" totalsRowShown="0">
  <autoFilter ref="D15:E28" xr:uid="{00000000-0009-0000-0100-000003000000}"/>
  <tableColumns count="2">
    <tableColumn id="1" xr3:uid="{00000000-0010-0000-0200-000001000000}" name="Num" dataDxfId="32"/>
    <tableColumn id="2" xr3:uid="{00000000-0010-0000-0200-000002000000}" name="Entidad Ejecutora" dataDxfId="31"/>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B2:B5" totalsRowShown="0">
  <autoFilter ref="B2:B5" xr:uid="{00000000-0009-0000-0100-000004000000}"/>
  <tableColumns count="1">
    <tableColumn id="1" xr3:uid="{00000000-0010-0000-0300-000001000000}" name="Cumplimiento"/>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G2:G7" totalsRowShown="0" dataDxfId="30">
  <autoFilter ref="G2:G7" xr:uid="{00000000-0009-0000-0100-000005000000}"/>
  <tableColumns count="1">
    <tableColumn id="1" xr3:uid="{00000000-0010-0000-0400-000001000000}" name="Área Prioritaria REDD+" dataDxfId="29"/>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E31:H40" totalsRowShown="0">
  <autoFilter ref="E31:H40" xr:uid="{00000000-0009-0000-0100-000006000000}"/>
  <tableColumns count="4">
    <tableColumn id="1" xr3:uid="{00000000-0010-0000-0500-000001000000}" name="Entidad Ejecutora" dataDxfId="28"/>
    <tableColumn id="2" xr3:uid="{00000000-0010-0000-0500-000002000000}" name="Descripción" dataDxfId="27"/>
    <tableColumn id="3" xr3:uid="{00000000-0010-0000-0500-000003000000}" name="Actividad Tipo REDD+ 1"/>
    <tableColumn id="4" xr3:uid="{00000000-0010-0000-0500-000004000000}" name="Actividad Tipo REDD+ 2" dataDxfId="26"/>
  </tableColumns>
  <tableStyleInfo name="TableStyleLight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I21:I27" totalsRowShown="0" dataDxfId="25">
  <autoFilter ref="I21:I27" xr:uid="{00000000-0009-0000-0100-000007000000}"/>
  <tableColumns count="1">
    <tableColumn id="1" xr3:uid="{00000000-0010-0000-0600-000001000000}" name="Actividades Tipo REDD" dataDxfId="24"/>
  </tableColumns>
  <tableStyleInfo name="TableStyleLight10"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3" dT="2021-07-16T23:35:47.53" personId="{6748C11D-0946-DD41-A524-1230C5AD617D}" id="{FE47B19D-50C7-8F46-B43B-1DA073FA0B7F}">
    <text>Incluir en vinculos 4.04</text>
  </threadedComment>
  <threadedComment ref="H20" dT="2021-07-17T00:10:08.89" personId="{6748C11D-0946-DD41-A524-1230C5AD617D}" id="{28B20EFC-B0A0-A34A-B749-FBE6FFD59B9E}">
    <text>Cambiar por la 4.36 no creo que aplique la 4.12</text>
  </threadedComment>
  <threadedComment ref="H21" dT="2021-07-17T00:23:55.61" personId="{6748C11D-0946-DD41-A524-1230C5AD617D}" id="{882537C8-FE10-D646-8C10-D609975F6CAD}">
    <text>Añadir vínculo a 4.04</text>
  </threadedComment>
  <threadedComment ref="F34" dT="2021-07-18T19:13:08.23" personId="{6748C11D-0946-DD41-A524-1230C5AD617D}" id="{44AC38FA-0B3B-604F-94F9-05CF1220C484}">
    <text>revisar si aplica a silvopastoriles lo que esta en rojo</text>
  </threadedComment>
  <threadedComment ref="H41" dT="2021-07-18T19:25:22.74" personId="{6748C11D-0946-DD41-A524-1230C5AD617D}" id="{10922D19-241B-E341-8C75-B744547C518E}">
    <text>Vincular la 4.36 a estas medidas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printerSettings" Target="../printerSettings/printerSettings7.bin"/><Relationship Id="rId7" Type="http://schemas.openxmlformats.org/officeDocument/2006/relationships/table" Target="../tables/table5.xml"/><Relationship Id="rId2" Type="http://schemas.openxmlformats.org/officeDocument/2006/relationships/hyperlink" Target="applewebdata://16F154D2-92D0-4EB8-A2FA-6DF6E8F58893/" TargetMode="External"/><Relationship Id="rId1" Type="http://schemas.openxmlformats.org/officeDocument/2006/relationships/hyperlink" Target="applewebdata://16F154D2-92D0-4EB8-A2FA-6DF6E8F58893/"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topLeftCell="A25" workbookViewId="0"/>
  </sheetViews>
  <sheetFormatPr baseColWidth="10" defaultColWidth="11.08203125" defaultRowHeight="15.5"/>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A7469-5E83-4B36-A251-82B9EF809CAC}">
  <dimension ref="A1"/>
  <sheetViews>
    <sheetView workbookViewId="0"/>
  </sheetViews>
  <sheetFormatPr baseColWidth="10" defaultColWidth="11" defaultRowHeight="15.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4"/>
  <sheetViews>
    <sheetView workbookViewId="0">
      <selection activeCell="B3" sqref="B3:B12"/>
    </sheetView>
  </sheetViews>
  <sheetFormatPr baseColWidth="10" defaultColWidth="11.08203125" defaultRowHeight="15.5"/>
  <cols>
    <col min="2" max="2" width="28.08203125" customWidth="1"/>
    <col min="4" max="4" width="73.5" customWidth="1"/>
    <col min="5" max="5" width="39.08203125" customWidth="1"/>
    <col min="6" max="6" width="33.58203125" customWidth="1"/>
    <col min="8" max="8" width="28" customWidth="1"/>
  </cols>
  <sheetData>
    <row r="1" spans="1:8" ht="31.5" thickBot="1">
      <c r="A1" s="164" t="s">
        <v>0</v>
      </c>
      <c r="B1" s="165"/>
      <c r="C1" s="165"/>
      <c r="D1" s="165"/>
      <c r="E1" s="165"/>
      <c r="F1" s="165"/>
      <c r="G1" s="165"/>
      <c r="H1" s="165"/>
    </row>
    <row r="2" spans="1:8" ht="33.65" customHeight="1" thickBot="1">
      <c r="A2" s="9"/>
      <c r="B2" s="10" t="s">
        <v>1</v>
      </c>
      <c r="C2" s="11"/>
      <c r="D2" s="12" t="s">
        <v>2</v>
      </c>
      <c r="E2" s="13" t="s">
        <v>3</v>
      </c>
      <c r="F2" s="13" t="s">
        <v>4</v>
      </c>
      <c r="G2" s="14" t="s">
        <v>5</v>
      </c>
      <c r="H2" s="13" t="s">
        <v>6</v>
      </c>
    </row>
    <row r="3" spans="1:8" ht="17.149999999999999" customHeight="1" thickBot="1">
      <c r="A3" s="15" t="s">
        <v>7</v>
      </c>
      <c r="B3" s="169" t="s">
        <v>8</v>
      </c>
      <c r="C3" s="16" t="s">
        <v>9</v>
      </c>
      <c r="D3" s="17" t="s">
        <v>10</v>
      </c>
      <c r="E3" s="18" t="s">
        <v>11</v>
      </c>
      <c r="F3" s="18" t="s">
        <v>12</v>
      </c>
      <c r="G3" s="19" t="s">
        <v>13</v>
      </c>
      <c r="H3" s="18" t="s">
        <v>14</v>
      </c>
    </row>
    <row r="4" spans="1:8" ht="17.149999999999999" customHeight="1" thickBot="1">
      <c r="A4" s="15" t="s">
        <v>7</v>
      </c>
      <c r="B4" s="170"/>
      <c r="C4" s="16" t="s">
        <v>15</v>
      </c>
      <c r="D4" s="17" t="s">
        <v>16</v>
      </c>
      <c r="E4" s="20" t="s">
        <v>17</v>
      </c>
      <c r="F4" s="21" t="s">
        <v>18</v>
      </c>
      <c r="G4" s="20" t="s">
        <v>19</v>
      </c>
      <c r="H4" s="21" t="s">
        <v>20</v>
      </c>
    </row>
    <row r="5" spans="1:8" ht="17.149999999999999" customHeight="1" thickBot="1">
      <c r="A5" s="15" t="s">
        <v>7</v>
      </c>
      <c r="B5" s="170"/>
      <c r="C5" s="16" t="s">
        <v>21</v>
      </c>
      <c r="D5" s="17" t="s">
        <v>22</v>
      </c>
      <c r="E5" s="22" t="s">
        <v>23</v>
      </c>
      <c r="F5" s="23" t="s">
        <v>24</v>
      </c>
      <c r="G5" s="22" t="s">
        <v>25</v>
      </c>
      <c r="H5" s="23" t="s">
        <v>26</v>
      </c>
    </row>
    <row r="6" spans="1:8" ht="17.149999999999999" customHeight="1" thickBot="1">
      <c r="A6" s="15" t="s">
        <v>7</v>
      </c>
      <c r="B6" s="170"/>
      <c r="C6" s="16" t="s">
        <v>27</v>
      </c>
      <c r="D6" s="17" t="s">
        <v>28</v>
      </c>
      <c r="E6" s="17" t="s">
        <v>29</v>
      </c>
      <c r="F6" s="17" t="s">
        <v>30</v>
      </c>
      <c r="G6" s="17" t="s">
        <v>31</v>
      </c>
      <c r="H6" s="17" t="s">
        <v>32</v>
      </c>
    </row>
    <row r="7" spans="1:8" ht="17.149999999999999" customHeight="1" thickBot="1">
      <c r="A7" s="15" t="s">
        <v>7</v>
      </c>
      <c r="B7" s="170"/>
      <c r="C7" s="16" t="s">
        <v>33</v>
      </c>
      <c r="D7" s="17" t="s">
        <v>34</v>
      </c>
      <c r="E7" s="17" t="s">
        <v>35</v>
      </c>
      <c r="F7" s="17" t="s">
        <v>36</v>
      </c>
      <c r="G7" s="17" t="s">
        <v>37</v>
      </c>
      <c r="H7" s="17" t="s">
        <v>38</v>
      </c>
    </row>
    <row r="8" spans="1:8" ht="17.149999999999999" customHeight="1" thickBot="1">
      <c r="A8" s="15" t="s">
        <v>7</v>
      </c>
      <c r="B8" s="170"/>
      <c r="C8" s="16" t="s">
        <v>39</v>
      </c>
      <c r="D8" s="17" t="s">
        <v>40</v>
      </c>
      <c r="E8" s="17" t="s">
        <v>41</v>
      </c>
      <c r="F8" s="24" t="s">
        <v>42</v>
      </c>
      <c r="G8" s="24" t="s">
        <v>43</v>
      </c>
      <c r="H8" s="24" t="s">
        <v>38</v>
      </c>
    </row>
    <row r="9" spans="1:8" ht="17.149999999999999" customHeight="1" thickBot="1">
      <c r="A9" s="15" t="s">
        <v>7</v>
      </c>
      <c r="B9" s="170"/>
      <c r="C9" s="16" t="s">
        <v>44</v>
      </c>
      <c r="D9" s="17" t="s">
        <v>45</v>
      </c>
      <c r="E9" s="17" t="s">
        <v>46</v>
      </c>
      <c r="F9" s="17" t="s">
        <v>47</v>
      </c>
      <c r="G9" s="17" t="s">
        <v>48</v>
      </c>
      <c r="H9" s="24" t="s">
        <v>49</v>
      </c>
    </row>
    <row r="10" spans="1:8" ht="17.149999999999999" customHeight="1" thickBot="1">
      <c r="A10" s="15" t="s">
        <v>7</v>
      </c>
      <c r="B10" s="170"/>
      <c r="C10" s="16" t="s">
        <v>50</v>
      </c>
      <c r="D10" s="17" t="s">
        <v>51</v>
      </c>
      <c r="E10" s="22" t="s">
        <v>29</v>
      </c>
      <c r="F10" s="25" t="s">
        <v>52</v>
      </c>
      <c r="G10" s="22" t="s">
        <v>53</v>
      </c>
      <c r="H10" s="25" t="s">
        <v>54</v>
      </c>
    </row>
    <row r="11" spans="1:8" ht="17.149999999999999" customHeight="1" thickBot="1">
      <c r="A11" s="15" t="s">
        <v>7</v>
      </c>
      <c r="B11" s="170"/>
      <c r="C11" s="16" t="s">
        <v>55</v>
      </c>
      <c r="D11" s="17" t="s">
        <v>56</v>
      </c>
      <c r="E11" s="22" t="s">
        <v>29</v>
      </c>
      <c r="F11" s="25" t="s">
        <v>57</v>
      </c>
      <c r="G11" s="22" t="s">
        <v>58</v>
      </c>
      <c r="H11" s="22" t="s">
        <v>59</v>
      </c>
    </row>
    <row r="12" spans="1:8" ht="17.149999999999999" customHeight="1" thickBot="1">
      <c r="A12" s="15" t="s">
        <v>7</v>
      </c>
      <c r="B12" s="171"/>
      <c r="C12" s="16" t="s">
        <v>60</v>
      </c>
      <c r="D12" s="17" t="s">
        <v>61</v>
      </c>
      <c r="E12" s="17" t="s">
        <v>62</v>
      </c>
      <c r="F12" s="24" t="s">
        <v>63</v>
      </c>
      <c r="G12" s="17" t="s">
        <v>64</v>
      </c>
      <c r="H12" s="24" t="s">
        <v>49</v>
      </c>
    </row>
    <row r="13" spans="1:8" ht="17.149999999999999" customHeight="1" thickBot="1">
      <c r="A13" s="26" t="s">
        <v>65</v>
      </c>
      <c r="B13" s="172" t="s">
        <v>66</v>
      </c>
      <c r="C13" s="27" t="s">
        <v>15</v>
      </c>
      <c r="D13" s="28" t="s">
        <v>67</v>
      </c>
      <c r="E13" s="29" t="s">
        <v>68</v>
      </c>
      <c r="F13" s="29" t="s">
        <v>69</v>
      </c>
      <c r="G13" s="28" t="s">
        <v>70</v>
      </c>
      <c r="H13" s="29" t="s">
        <v>71</v>
      </c>
    </row>
    <row r="14" spans="1:8" ht="17.149999999999999" customHeight="1" thickBot="1">
      <c r="A14" s="30" t="s">
        <v>65</v>
      </c>
      <c r="B14" s="161"/>
      <c r="C14" s="27" t="s">
        <v>72</v>
      </c>
      <c r="D14" s="28" t="s">
        <v>73</v>
      </c>
      <c r="E14" s="31" t="s">
        <v>74</v>
      </c>
      <c r="F14" s="31" t="s">
        <v>75</v>
      </c>
      <c r="G14" s="32" t="s">
        <v>76</v>
      </c>
      <c r="H14" s="32" t="s">
        <v>77</v>
      </c>
    </row>
    <row r="15" spans="1:8" ht="17.149999999999999" customHeight="1" thickBot="1">
      <c r="A15" s="30" t="s">
        <v>65</v>
      </c>
      <c r="B15" s="161"/>
      <c r="C15" s="27" t="s">
        <v>78</v>
      </c>
      <c r="D15" s="28" t="s">
        <v>79</v>
      </c>
      <c r="E15" s="33" t="s">
        <v>80</v>
      </c>
      <c r="F15" s="34" t="s">
        <v>81</v>
      </c>
      <c r="G15" s="35" t="s">
        <v>82</v>
      </c>
      <c r="H15" s="36" t="s">
        <v>26</v>
      </c>
    </row>
    <row r="16" spans="1:8" ht="17.149999999999999" customHeight="1" thickBot="1">
      <c r="A16" s="30" t="s">
        <v>65</v>
      </c>
      <c r="B16" s="161"/>
      <c r="C16" s="27" t="s">
        <v>83</v>
      </c>
      <c r="D16" s="29" t="s">
        <v>84</v>
      </c>
      <c r="E16" s="29" t="s">
        <v>85</v>
      </c>
      <c r="F16" s="29" t="s">
        <v>86</v>
      </c>
      <c r="G16" s="28" t="s">
        <v>87</v>
      </c>
      <c r="H16" s="28" t="s">
        <v>88</v>
      </c>
    </row>
    <row r="17" spans="1:8" ht="17.149999999999999" customHeight="1" thickBot="1">
      <c r="A17" s="30" t="s">
        <v>65</v>
      </c>
      <c r="B17" s="161"/>
      <c r="C17" s="27" t="s">
        <v>89</v>
      </c>
      <c r="D17" s="28" t="s">
        <v>45</v>
      </c>
      <c r="E17" s="34" t="s">
        <v>90</v>
      </c>
      <c r="F17" s="33" t="s">
        <v>91</v>
      </c>
      <c r="G17" s="37" t="s">
        <v>92</v>
      </c>
      <c r="H17" s="38" t="s">
        <v>93</v>
      </c>
    </row>
    <row r="18" spans="1:8" ht="17.149999999999999" customHeight="1" thickBot="1">
      <c r="A18" s="30" t="s">
        <v>65</v>
      </c>
      <c r="B18" s="161"/>
      <c r="C18" s="27" t="s">
        <v>94</v>
      </c>
      <c r="D18" s="28" t="s">
        <v>56</v>
      </c>
      <c r="E18" s="29" t="s">
        <v>29</v>
      </c>
      <c r="F18" s="29" t="s">
        <v>95</v>
      </c>
      <c r="G18" s="28" t="s">
        <v>96</v>
      </c>
      <c r="H18" s="28" t="s">
        <v>49</v>
      </c>
    </row>
    <row r="19" spans="1:8" ht="17.149999999999999" customHeight="1" thickBot="1">
      <c r="A19" s="30" t="s">
        <v>65</v>
      </c>
      <c r="B19" s="161"/>
      <c r="C19" s="27" t="s">
        <v>97</v>
      </c>
      <c r="D19" s="39" t="s">
        <v>98</v>
      </c>
      <c r="E19" s="31" t="s">
        <v>99</v>
      </c>
      <c r="F19" s="40" t="s">
        <v>62</v>
      </c>
      <c r="G19" s="41" t="s">
        <v>100</v>
      </c>
      <c r="H19" s="42" t="s">
        <v>49</v>
      </c>
    </row>
    <row r="20" spans="1:8" ht="17.149999999999999" customHeight="1" thickBot="1">
      <c r="A20" s="43" t="s">
        <v>65</v>
      </c>
      <c r="B20" s="173"/>
      <c r="C20" s="27" t="s">
        <v>101</v>
      </c>
      <c r="D20" s="28" t="s">
        <v>51</v>
      </c>
      <c r="E20" s="31" t="s">
        <v>29</v>
      </c>
      <c r="F20" s="31" t="s">
        <v>102</v>
      </c>
      <c r="G20" s="32" t="s">
        <v>103</v>
      </c>
      <c r="H20" s="25" t="s">
        <v>104</v>
      </c>
    </row>
    <row r="21" spans="1:8" ht="17.149999999999999" customHeight="1" thickBot="1">
      <c r="A21" s="44" t="s">
        <v>105</v>
      </c>
      <c r="B21" s="166" t="s">
        <v>106</v>
      </c>
      <c r="C21" s="16" t="s">
        <v>107</v>
      </c>
      <c r="D21" s="45" t="s">
        <v>108</v>
      </c>
      <c r="E21" s="46" t="s">
        <v>109</v>
      </c>
      <c r="F21" s="46" t="s">
        <v>110</v>
      </c>
      <c r="G21" s="47" t="s">
        <v>111</v>
      </c>
      <c r="H21" s="46" t="s">
        <v>112</v>
      </c>
    </row>
    <row r="22" spans="1:8" ht="17.149999999999999" customHeight="1" thickBot="1">
      <c r="A22" s="48" t="s">
        <v>105</v>
      </c>
      <c r="B22" s="167"/>
      <c r="C22" s="16" t="s">
        <v>113</v>
      </c>
      <c r="D22" s="49" t="s">
        <v>114</v>
      </c>
      <c r="E22" s="22" t="s">
        <v>115</v>
      </c>
      <c r="F22" s="22" t="s">
        <v>116</v>
      </c>
      <c r="G22" s="50" t="s">
        <v>117</v>
      </c>
      <c r="H22" s="50" t="s">
        <v>118</v>
      </c>
    </row>
    <row r="23" spans="1:8" ht="17.149999999999999" customHeight="1" thickBot="1">
      <c r="A23" s="48" t="s">
        <v>105</v>
      </c>
      <c r="B23" s="167"/>
      <c r="C23" s="16" t="s">
        <v>119</v>
      </c>
      <c r="D23" s="49" t="s">
        <v>120</v>
      </c>
      <c r="E23" s="22" t="s">
        <v>121</v>
      </c>
      <c r="F23" s="22" t="s">
        <v>122</v>
      </c>
      <c r="G23" s="50" t="s">
        <v>123</v>
      </c>
      <c r="H23" s="50" t="s">
        <v>124</v>
      </c>
    </row>
    <row r="24" spans="1:8" ht="17.149999999999999" customHeight="1" thickBot="1">
      <c r="A24" s="48" t="s">
        <v>105</v>
      </c>
      <c r="B24" s="167"/>
      <c r="C24" s="16" t="s">
        <v>125</v>
      </c>
      <c r="D24" s="49" t="s">
        <v>45</v>
      </c>
      <c r="E24" s="17" t="s">
        <v>126</v>
      </c>
      <c r="F24" s="17" t="s">
        <v>127</v>
      </c>
      <c r="G24" s="49" t="s">
        <v>128</v>
      </c>
      <c r="H24" s="40" t="s">
        <v>129</v>
      </c>
    </row>
    <row r="25" spans="1:8" ht="17.149999999999999" customHeight="1" thickBot="1">
      <c r="A25" s="48" t="s">
        <v>105</v>
      </c>
      <c r="B25" s="167"/>
      <c r="C25" s="16" t="s">
        <v>130</v>
      </c>
      <c r="D25" s="49" t="s">
        <v>51</v>
      </c>
      <c r="E25" s="22" t="s">
        <v>29</v>
      </c>
      <c r="F25" s="22" t="s">
        <v>131</v>
      </c>
      <c r="G25" s="50" t="s">
        <v>132</v>
      </c>
      <c r="H25" s="22" t="s">
        <v>133</v>
      </c>
    </row>
    <row r="26" spans="1:8" ht="17.149999999999999" customHeight="1" thickBot="1">
      <c r="A26" s="48" t="s">
        <v>105</v>
      </c>
      <c r="B26" s="167"/>
      <c r="C26" s="16" t="s">
        <v>134</v>
      </c>
      <c r="D26" s="49" t="s">
        <v>56</v>
      </c>
      <c r="E26" s="20" t="s">
        <v>29</v>
      </c>
      <c r="F26" s="51" t="s">
        <v>135</v>
      </c>
      <c r="G26" s="52" t="s">
        <v>136</v>
      </c>
      <c r="H26" s="52" t="s">
        <v>137</v>
      </c>
    </row>
    <row r="27" spans="1:8" ht="17.149999999999999" customHeight="1" thickBot="1">
      <c r="A27" s="48" t="s">
        <v>105</v>
      </c>
      <c r="B27" s="167"/>
      <c r="C27" s="16" t="s">
        <v>138</v>
      </c>
      <c r="D27" s="49" t="s">
        <v>139</v>
      </c>
      <c r="E27" s="17" t="s">
        <v>62</v>
      </c>
      <c r="F27" s="24" t="s">
        <v>62</v>
      </c>
      <c r="G27" s="49" t="s">
        <v>140</v>
      </c>
      <c r="H27" s="53" t="s">
        <v>137</v>
      </c>
    </row>
    <row r="28" spans="1:8" ht="17.149999999999999" customHeight="1" thickBot="1">
      <c r="A28" s="54" t="s">
        <v>105</v>
      </c>
      <c r="B28" s="168"/>
      <c r="C28" s="16" t="s">
        <v>141</v>
      </c>
      <c r="D28" s="49" t="s">
        <v>142</v>
      </c>
      <c r="E28" s="22" t="s">
        <v>99</v>
      </c>
      <c r="F28" s="22" t="s">
        <v>62</v>
      </c>
      <c r="G28" s="50" t="s">
        <v>143</v>
      </c>
      <c r="H28" s="50" t="s">
        <v>49</v>
      </c>
    </row>
    <row r="29" spans="1:8" ht="17.149999999999999" customHeight="1" thickBot="1">
      <c r="A29" s="55" t="s">
        <v>144</v>
      </c>
      <c r="B29" s="172" t="s">
        <v>145</v>
      </c>
      <c r="C29" s="27" t="s">
        <v>146</v>
      </c>
      <c r="D29" s="28" t="s">
        <v>147</v>
      </c>
      <c r="E29" s="31" t="s">
        <v>148</v>
      </c>
      <c r="F29" s="22" t="s">
        <v>149</v>
      </c>
      <c r="G29" s="32" t="s">
        <v>150</v>
      </c>
      <c r="H29" s="32" t="s">
        <v>151</v>
      </c>
    </row>
    <row r="30" spans="1:8" ht="17.149999999999999" customHeight="1" thickBot="1">
      <c r="A30" s="56" t="s">
        <v>144</v>
      </c>
      <c r="B30" s="161"/>
      <c r="C30" s="27" t="s">
        <v>152</v>
      </c>
      <c r="D30" s="57" t="s">
        <v>153</v>
      </c>
      <c r="E30" s="57" t="s">
        <v>154</v>
      </c>
      <c r="F30" s="29" t="s">
        <v>155</v>
      </c>
      <c r="G30" s="28" t="s">
        <v>156</v>
      </c>
      <c r="H30" s="28" t="s">
        <v>38</v>
      </c>
    </row>
    <row r="31" spans="1:8" ht="17.149999999999999" customHeight="1" thickBot="1">
      <c r="A31" s="56" t="s">
        <v>144</v>
      </c>
      <c r="B31" s="161"/>
      <c r="C31" s="27" t="s">
        <v>157</v>
      </c>
      <c r="D31" s="57" t="s">
        <v>158</v>
      </c>
      <c r="E31" s="25" t="s">
        <v>159</v>
      </c>
      <c r="F31" s="31" t="s">
        <v>160</v>
      </c>
      <c r="G31" s="32" t="s">
        <v>161</v>
      </c>
      <c r="H31" s="32" t="s">
        <v>124</v>
      </c>
    </row>
    <row r="32" spans="1:8" ht="17.149999999999999" customHeight="1" thickBot="1">
      <c r="A32" s="56" t="s">
        <v>144</v>
      </c>
      <c r="B32" s="161"/>
      <c r="C32" s="27" t="s">
        <v>162</v>
      </c>
      <c r="D32" s="29" t="s">
        <v>163</v>
      </c>
      <c r="E32" s="31" t="s">
        <v>164</v>
      </c>
      <c r="F32" s="31" t="s">
        <v>165</v>
      </c>
      <c r="G32" s="32" t="s">
        <v>166</v>
      </c>
      <c r="H32" s="32" t="s">
        <v>167</v>
      </c>
    </row>
    <row r="33" spans="1:8" ht="17.149999999999999" customHeight="1" thickBot="1">
      <c r="A33" s="56" t="s">
        <v>144</v>
      </c>
      <c r="B33" s="161"/>
      <c r="C33" s="27" t="s">
        <v>168</v>
      </c>
      <c r="D33" s="29" t="s">
        <v>169</v>
      </c>
      <c r="E33" s="31" t="s">
        <v>29</v>
      </c>
      <c r="F33" s="31" t="s">
        <v>170</v>
      </c>
      <c r="G33" s="32" t="s">
        <v>171</v>
      </c>
      <c r="H33" s="32" t="s">
        <v>124</v>
      </c>
    </row>
    <row r="34" spans="1:8" ht="17.149999999999999" customHeight="1" thickBot="1">
      <c r="A34" s="56" t="s">
        <v>144</v>
      </c>
      <c r="B34" s="161"/>
      <c r="C34" s="27" t="s">
        <v>172</v>
      </c>
      <c r="D34" s="58" t="s">
        <v>173</v>
      </c>
      <c r="E34" s="58" t="s">
        <v>90</v>
      </c>
      <c r="F34" s="46" t="s">
        <v>174</v>
      </c>
      <c r="G34" s="28" t="s">
        <v>175</v>
      </c>
      <c r="H34" s="42" t="s">
        <v>49</v>
      </c>
    </row>
    <row r="35" spans="1:8" ht="17.149999999999999" customHeight="1" thickBot="1">
      <c r="A35" s="56" t="s">
        <v>144</v>
      </c>
      <c r="B35" s="161"/>
      <c r="C35" s="27" t="s">
        <v>176</v>
      </c>
      <c r="D35" s="28" t="s">
        <v>177</v>
      </c>
      <c r="E35" s="31" t="s">
        <v>178</v>
      </c>
      <c r="F35" s="31" t="s">
        <v>179</v>
      </c>
      <c r="G35" s="32" t="s">
        <v>180</v>
      </c>
      <c r="H35" s="32" t="s">
        <v>137</v>
      </c>
    </row>
    <row r="36" spans="1:8" ht="17.149999999999999" customHeight="1" thickBot="1">
      <c r="A36" s="56" t="s">
        <v>144</v>
      </c>
      <c r="B36" s="161"/>
      <c r="C36" s="27" t="s">
        <v>181</v>
      </c>
      <c r="D36" s="28" t="s">
        <v>56</v>
      </c>
      <c r="E36" s="31" t="s">
        <v>29</v>
      </c>
      <c r="F36" s="25" t="s">
        <v>182</v>
      </c>
      <c r="G36" s="32" t="s">
        <v>183</v>
      </c>
      <c r="H36" s="32" t="s">
        <v>49</v>
      </c>
    </row>
    <row r="37" spans="1:8" ht="17.149999999999999" customHeight="1" thickBot="1">
      <c r="A37" s="56" t="s">
        <v>144</v>
      </c>
      <c r="B37" s="173"/>
      <c r="C37" s="27" t="s">
        <v>184</v>
      </c>
      <c r="D37" s="28" t="s">
        <v>51</v>
      </c>
      <c r="E37" s="31" t="s">
        <v>29</v>
      </c>
      <c r="F37" s="31" t="s">
        <v>131</v>
      </c>
      <c r="G37" s="32" t="s">
        <v>185</v>
      </c>
      <c r="H37" s="31" t="s">
        <v>20</v>
      </c>
    </row>
    <row r="38" spans="1:8" ht="17.149999999999999" customHeight="1" thickBot="1">
      <c r="A38" s="59" t="s">
        <v>186</v>
      </c>
      <c r="B38" s="160" t="s">
        <v>187</v>
      </c>
      <c r="C38" s="16" t="s">
        <v>188</v>
      </c>
      <c r="D38" s="49" t="s">
        <v>189</v>
      </c>
      <c r="E38" s="22" t="s">
        <v>80</v>
      </c>
      <c r="F38" s="22" t="s">
        <v>190</v>
      </c>
      <c r="G38" s="50" t="s">
        <v>191</v>
      </c>
      <c r="H38" s="25" t="s">
        <v>192</v>
      </c>
    </row>
    <row r="39" spans="1:8" ht="17.149999999999999" customHeight="1" thickBot="1">
      <c r="A39" s="60" t="s">
        <v>186</v>
      </c>
      <c r="B39" s="161"/>
      <c r="C39" s="16" t="s">
        <v>193</v>
      </c>
      <c r="D39" s="49" t="s">
        <v>194</v>
      </c>
      <c r="E39" s="17" t="s">
        <v>29</v>
      </c>
      <c r="F39" s="17" t="s">
        <v>195</v>
      </c>
      <c r="G39" s="49" t="s">
        <v>196</v>
      </c>
      <c r="H39" s="61" t="s">
        <v>197</v>
      </c>
    </row>
    <row r="40" spans="1:8" ht="17.149999999999999" customHeight="1" thickBot="1">
      <c r="A40" s="60" t="s">
        <v>186</v>
      </c>
      <c r="B40" s="161"/>
      <c r="C40" s="16" t="s">
        <v>198</v>
      </c>
      <c r="D40" s="62" t="s">
        <v>199</v>
      </c>
      <c r="E40" s="46" t="s">
        <v>35</v>
      </c>
      <c r="F40" s="46" t="s">
        <v>200</v>
      </c>
      <c r="G40" s="63" t="s">
        <v>201</v>
      </c>
      <c r="H40" s="63" t="s">
        <v>38</v>
      </c>
    </row>
    <row r="41" spans="1:8" ht="17.149999999999999" customHeight="1" thickBot="1">
      <c r="A41" s="60" t="s">
        <v>186</v>
      </c>
      <c r="B41" s="161"/>
      <c r="C41" s="16" t="s">
        <v>202</v>
      </c>
      <c r="D41" s="17" t="s">
        <v>45</v>
      </c>
      <c r="E41" s="20" t="s">
        <v>203</v>
      </c>
      <c r="F41" s="20" t="s">
        <v>204</v>
      </c>
      <c r="G41" s="52" t="s">
        <v>205</v>
      </c>
      <c r="H41" s="64" t="s">
        <v>206</v>
      </c>
    </row>
    <row r="42" spans="1:8" ht="17.149999999999999" customHeight="1" thickBot="1">
      <c r="A42" s="60" t="s">
        <v>186</v>
      </c>
      <c r="B42" s="161"/>
      <c r="C42" s="16" t="s">
        <v>207</v>
      </c>
      <c r="D42" s="49" t="s">
        <v>51</v>
      </c>
      <c r="E42" s="17" t="s">
        <v>29</v>
      </c>
      <c r="F42" s="57" t="s">
        <v>131</v>
      </c>
      <c r="G42" s="49" t="s">
        <v>208</v>
      </c>
      <c r="H42" s="17" t="s">
        <v>20</v>
      </c>
    </row>
    <row r="43" spans="1:8" ht="17.149999999999999" customHeight="1" thickBot="1">
      <c r="A43" s="60" t="s">
        <v>186</v>
      </c>
      <c r="B43" s="161"/>
      <c r="C43" s="16" t="s">
        <v>209</v>
      </c>
      <c r="D43" s="49" t="s">
        <v>210</v>
      </c>
      <c r="E43" s="20" t="s">
        <v>29</v>
      </c>
      <c r="F43" s="51" t="s">
        <v>211</v>
      </c>
      <c r="G43" s="52" t="s">
        <v>212</v>
      </c>
      <c r="H43" s="52" t="s">
        <v>49</v>
      </c>
    </row>
    <row r="44" spans="1:8" ht="17.149999999999999" customHeight="1" thickTop="1" thickBot="1">
      <c r="A44" s="60" t="s">
        <v>186</v>
      </c>
      <c r="B44" s="161"/>
      <c r="C44" s="16" t="s">
        <v>213</v>
      </c>
      <c r="D44" s="65" t="s">
        <v>214</v>
      </c>
      <c r="E44" s="66" t="s">
        <v>62</v>
      </c>
      <c r="F44" s="67" t="s">
        <v>62</v>
      </c>
      <c r="G44" s="68" t="s">
        <v>215</v>
      </c>
      <c r="H44" s="69" t="s">
        <v>49</v>
      </c>
    </row>
    <row r="45" spans="1:8" ht="17.149999999999999" customHeight="1" thickBot="1">
      <c r="A45" s="60" t="s">
        <v>186</v>
      </c>
      <c r="B45" s="161"/>
      <c r="C45" s="151" t="s">
        <v>216</v>
      </c>
      <c r="D45" s="70" t="s">
        <v>217</v>
      </c>
      <c r="E45" s="70" t="s">
        <v>80</v>
      </c>
      <c r="F45" s="20" t="s">
        <v>218</v>
      </c>
      <c r="G45" s="52" t="s">
        <v>219</v>
      </c>
      <c r="H45" s="52" t="s">
        <v>220</v>
      </c>
    </row>
    <row r="46" spans="1:8" ht="17.149999999999999" customHeight="1" thickBot="1">
      <c r="A46" s="152" t="s">
        <v>221</v>
      </c>
      <c r="B46" s="162" t="s">
        <v>222</v>
      </c>
      <c r="C46" s="154" t="s">
        <v>223</v>
      </c>
      <c r="D46" s="153" t="s">
        <v>224</v>
      </c>
      <c r="E46" s="17" t="s">
        <v>225</v>
      </c>
      <c r="F46" s="17" t="s">
        <v>226</v>
      </c>
      <c r="G46" s="49" t="s">
        <v>227</v>
      </c>
      <c r="H46" s="24" t="s">
        <v>20</v>
      </c>
    </row>
    <row r="47" spans="1:8" ht="23.15" customHeight="1" thickBot="1">
      <c r="A47" s="152" t="s">
        <v>221</v>
      </c>
      <c r="B47" s="163"/>
      <c r="C47" s="154" t="s">
        <v>228</v>
      </c>
      <c r="D47" s="153" t="s">
        <v>229</v>
      </c>
      <c r="E47" s="22" t="s">
        <v>29</v>
      </c>
      <c r="F47" s="25" t="s">
        <v>131</v>
      </c>
      <c r="G47" s="50" t="s">
        <v>230</v>
      </c>
      <c r="H47" s="50" t="s">
        <v>231</v>
      </c>
    </row>
    <row r="48" spans="1:8" ht="17.149999999999999" customHeight="1" thickBot="1">
      <c r="A48" s="152" t="s">
        <v>221</v>
      </c>
      <c r="B48" s="163"/>
      <c r="C48" s="154" t="s">
        <v>232</v>
      </c>
      <c r="D48" s="155" t="s">
        <v>233</v>
      </c>
      <c r="E48" s="22" t="s">
        <v>29</v>
      </c>
      <c r="F48" s="22" t="s">
        <v>234</v>
      </c>
      <c r="G48" s="50" t="s">
        <v>235</v>
      </c>
      <c r="H48" s="50" t="s">
        <v>26</v>
      </c>
    </row>
    <row r="49" spans="1:8" ht="29.15" customHeight="1" thickBot="1">
      <c r="A49" s="152" t="s">
        <v>221</v>
      </c>
      <c r="B49" s="163"/>
      <c r="C49" s="154" t="s">
        <v>236</v>
      </c>
      <c r="D49" s="155" t="s">
        <v>237</v>
      </c>
      <c r="E49" s="22" t="s">
        <v>23</v>
      </c>
      <c r="F49" s="22" t="s">
        <v>238</v>
      </c>
      <c r="G49" s="50" t="s">
        <v>239</v>
      </c>
      <c r="H49" s="50" t="s">
        <v>26</v>
      </c>
    </row>
    <row r="50" spans="1:8" ht="22" customHeight="1" thickBot="1">
      <c r="A50" s="152" t="s">
        <v>221</v>
      </c>
      <c r="B50" s="163"/>
      <c r="C50" s="154" t="s">
        <v>240</v>
      </c>
      <c r="D50" s="155" t="s">
        <v>241</v>
      </c>
      <c r="E50" s="17" t="s">
        <v>242</v>
      </c>
      <c r="F50" s="17" t="s">
        <v>243</v>
      </c>
      <c r="G50" s="49" t="s">
        <v>244</v>
      </c>
      <c r="H50" s="49" t="s">
        <v>245</v>
      </c>
    </row>
    <row r="51" spans="1:8" ht="17.149999999999999" customHeight="1">
      <c r="A51" s="152" t="s">
        <v>221</v>
      </c>
      <c r="B51" s="163"/>
      <c r="C51" s="154" t="s">
        <v>246</v>
      </c>
      <c r="D51" s="155" t="s">
        <v>45</v>
      </c>
      <c r="E51" s="20" t="s">
        <v>203</v>
      </c>
      <c r="F51" s="20" t="s">
        <v>204</v>
      </c>
      <c r="G51" s="52" t="s">
        <v>247</v>
      </c>
      <c r="H51" s="71" t="s">
        <v>137</v>
      </c>
    </row>
    <row r="52" spans="1:8" ht="17.149999999999999" customHeight="1" thickBot="1">
      <c r="A52" s="152" t="s">
        <v>221</v>
      </c>
      <c r="B52" s="163"/>
      <c r="C52" s="154" t="s">
        <v>248</v>
      </c>
      <c r="D52" s="156" t="s">
        <v>249</v>
      </c>
      <c r="E52" s="22" t="s">
        <v>250</v>
      </c>
      <c r="F52" s="25" t="s">
        <v>251</v>
      </c>
      <c r="G52" s="50" t="s">
        <v>252</v>
      </c>
      <c r="H52" s="50" t="s">
        <v>137</v>
      </c>
    </row>
    <row r="53" spans="1:8" ht="17.149999999999999" customHeight="1" thickBot="1">
      <c r="A53" s="152" t="s">
        <v>221</v>
      </c>
      <c r="B53" s="163"/>
      <c r="C53" s="154" t="s">
        <v>253</v>
      </c>
      <c r="D53" s="155" t="s">
        <v>254</v>
      </c>
      <c r="E53" s="17" t="s">
        <v>255</v>
      </c>
      <c r="F53" s="17" t="s">
        <v>256</v>
      </c>
      <c r="G53" s="53" t="s">
        <v>257</v>
      </c>
      <c r="H53" s="49" t="s">
        <v>258</v>
      </c>
    </row>
    <row r="54" spans="1:8" ht="17.149999999999999" customHeight="1"/>
  </sheetData>
  <mergeCells count="7">
    <mergeCell ref="B38:B45"/>
    <mergeCell ref="B46:B53"/>
    <mergeCell ref="A1:H1"/>
    <mergeCell ref="B21:B28"/>
    <mergeCell ref="B3:B12"/>
    <mergeCell ref="B13:B20"/>
    <mergeCell ref="B29:B37"/>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S20"/>
  <sheetViews>
    <sheetView workbookViewId="0">
      <selection activeCell="A39" sqref="A39"/>
    </sheetView>
  </sheetViews>
  <sheetFormatPr baseColWidth="10" defaultColWidth="10.83203125" defaultRowHeight="12"/>
  <cols>
    <col min="1" max="1" width="74.33203125" style="140" customWidth="1"/>
    <col min="2" max="2" width="15.5" style="140" bestFit="1" customWidth="1"/>
    <col min="3" max="18" width="5.5" style="140" bestFit="1" customWidth="1"/>
    <col min="19" max="19" width="8.33203125" style="140" bestFit="1" customWidth="1"/>
    <col min="20" max="23" width="5.83203125" style="140" bestFit="1" customWidth="1"/>
    <col min="24" max="45" width="6" style="140" bestFit="1" customWidth="1"/>
    <col min="46" max="66" width="5.5" style="140" bestFit="1" customWidth="1"/>
    <col min="67" max="80" width="6" style="140" bestFit="1" customWidth="1"/>
    <col min="81" max="112" width="5.5" style="140" bestFit="1" customWidth="1"/>
    <col min="113" max="113" width="8.33203125" style="140" bestFit="1" customWidth="1"/>
    <col min="114" max="16384" width="10.83203125" style="140"/>
  </cols>
  <sheetData>
    <row r="3" spans="1:19">
      <c r="A3" s="139" t="s">
        <v>259</v>
      </c>
      <c r="B3" s="139" t="s">
        <v>260</v>
      </c>
    </row>
    <row r="4" spans="1:19">
      <c r="A4" s="139" t="s">
        <v>261</v>
      </c>
      <c r="B4" s="140" t="s">
        <v>150</v>
      </c>
      <c r="C4" s="140" t="s">
        <v>262</v>
      </c>
      <c r="D4" s="140" t="s">
        <v>263</v>
      </c>
      <c r="E4" s="140" t="s">
        <v>264</v>
      </c>
      <c r="F4" s="140" t="s">
        <v>265</v>
      </c>
      <c r="G4" s="140" t="s">
        <v>266</v>
      </c>
      <c r="H4" s="140" t="s">
        <v>180</v>
      </c>
      <c r="I4" s="140" t="s">
        <v>267</v>
      </c>
      <c r="J4" s="140" t="s">
        <v>268</v>
      </c>
      <c r="K4" s="140" t="s">
        <v>185</v>
      </c>
      <c r="L4" s="140" t="s">
        <v>269</v>
      </c>
      <c r="M4" s="140" t="s">
        <v>270</v>
      </c>
      <c r="N4" s="140" t="s">
        <v>271</v>
      </c>
      <c r="O4" s="140" t="s">
        <v>272</v>
      </c>
      <c r="P4" s="140" t="s">
        <v>273</v>
      </c>
      <c r="Q4" s="140" t="s">
        <v>274</v>
      </c>
      <c r="R4" s="140" t="s">
        <v>275</v>
      </c>
      <c r="S4" s="140" t="s">
        <v>276</v>
      </c>
    </row>
    <row r="5" spans="1:19">
      <c r="A5" s="147" t="s">
        <v>277</v>
      </c>
      <c r="B5" s="140">
        <v>1</v>
      </c>
      <c r="C5" s="140">
        <v>1</v>
      </c>
      <c r="D5" s="140">
        <v>1</v>
      </c>
      <c r="E5" s="140">
        <v>1</v>
      </c>
      <c r="F5" s="140">
        <v>1</v>
      </c>
      <c r="G5" s="140">
        <v>1</v>
      </c>
      <c r="H5" s="140">
        <v>1</v>
      </c>
      <c r="I5" s="140">
        <v>1</v>
      </c>
      <c r="J5" s="140">
        <v>1</v>
      </c>
      <c r="K5" s="140">
        <v>1</v>
      </c>
      <c r="L5" s="140">
        <v>1</v>
      </c>
      <c r="M5" s="140">
        <v>1</v>
      </c>
      <c r="N5" s="140">
        <v>1</v>
      </c>
      <c r="O5" s="140">
        <v>1</v>
      </c>
      <c r="P5" s="140">
        <v>1</v>
      </c>
      <c r="Q5" s="140">
        <v>1</v>
      </c>
      <c r="R5" s="140">
        <v>1</v>
      </c>
      <c r="S5" s="140">
        <v>17</v>
      </c>
    </row>
    <row r="6" spans="1:19" ht="24">
      <c r="A6" s="141" t="s">
        <v>278</v>
      </c>
      <c r="B6" s="142"/>
      <c r="C6" s="142"/>
      <c r="D6" s="142"/>
      <c r="E6" s="142">
        <v>1</v>
      </c>
      <c r="F6" s="142"/>
      <c r="G6" s="142"/>
      <c r="H6" s="142"/>
      <c r="I6" s="142"/>
      <c r="J6" s="142"/>
      <c r="K6" s="142"/>
      <c r="L6" s="142"/>
      <c r="M6" s="142"/>
      <c r="N6" s="142"/>
      <c r="O6" s="142"/>
      <c r="P6" s="142"/>
      <c r="Q6" s="142"/>
      <c r="R6" s="142"/>
      <c r="S6" s="142">
        <v>1</v>
      </c>
    </row>
    <row r="7" spans="1:19">
      <c r="A7" s="143" t="s">
        <v>279</v>
      </c>
      <c r="B7" s="144"/>
      <c r="C7" s="144"/>
      <c r="D7" s="144"/>
      <c r="E7" s="144"/>
      <c r="F7" s="144"/>
      <c r="G7" s="144"/>
      <c r="H7" s="144"/>
      <c r="I7" s="144"/>
      <c r="J7" s="144"/>
      <c r="K7" s="144">
        <v>1</v>
      </c>
      <c r="L7" s="144"/>
      <c r="M7" s="144"/>
      <c r="N7" s="144"/>
      <c r="O7" s="144"/>
      <c r="P7" s="144"/>
      <c r="Q7" s="144"/>
      <c r="R7" s="144"/>
      <c r="S7" s="144">
        <v>1</v>
      </c>
    </row>
    <row r="8" spans="1:19" ht="48">
      <c r="A8" s="143" t="s">
        <v>280</v>
      </c>
      <c r="B8" s="144"/>
      <c r="C8" s="144"/>
      <c r="D8" s="144"/>
      <c r="E8" s="144"/>
      <c r="F8" s="144"/>
      <c r="G8" s="144"/>
      <c r="H8" s="144"/>
      <c r="I8" s="144">
        <v>1</v>
      </c>
      <c r="J8" s="144"/>
      <c r="K8" s="144"/>
      <c r="L8" s="144"/>
      <c r="M8" s="144"/>
      <c r="N8" s="144"/>
      <c r="O8" s="144"/>
      <c r="P8" s="144"/>
      <c r="Q8" s="144"/>
      <c r="R8" s="144"/>
      <c r="S8" s="144">
        <v>1</v>
      </c>
    </row>
    <row r="9" spans="1:19" ht="24">
      <c r="A9" s="143" t="s">
        <v>281</v>
      </c>
      <c r="B9" s="144"/>
      <c r="C9" s="144"/>
      <c r="D9" s="144"/>
      <c r="E9" s="144"/>
      <c r="F9" s="144"/>
      <c r="G9" s="144"/>
      <c r="H9" s="144"/>
      <c r="I9" s="144"/>
      <c r="J9" s="144"/>
      <c r="K9" s="144"/>
      <c r="L9" s="144"/>
      <c r="M9" s="144"/>
      <c r="N9" s="144"/>
      <c r="O9" s="144"/>
      <c r="P9" s="144"/>
      <c r="Q9" s="144">
        <v>1</v>
      </c>
      <c r="R9" s="144"/>
      <c r="S9" s="144">
        <v>1</v>
      </c>
    </row>
    <row r="10" spans="1:19" ht="24">
      <c r="A10" s="143" t="s">
        <v>282</v>
      </c>
      <c r="B10" s="144"/>
      <c r="C10" s="144"/>
      <c r="D10" s="144"/>
      <c r="E10" s="144"/>
      <c r="F10" s="144"/>
      <c r="G10" s="144"/>
      <c r="H10" s="144"/>
      <c r="I10" s="144"/>
      <c r="J10" s="144"/>
      <c r="K10" s="144"/>
      <c r="L10" s="144"/>
      <c r="M10" s="144"/>
      <c r="N10" s="144"/>
      <c r="O10" s="144"/>
      <c r="P10" s="144">
        <v>1</v>
      </c>
      <c r="Q10" s="144"/>
      <c r="R10" s="144"/>
      <c r="S10" s="144">
        <v>1</v>
      </c>
    </row>
    <row r="11" spans="1:19" ht="24">
      <c r="A11" s="143" t="s">
        <v>283</v>
      </c>
      <c r="B11" s="144"/>
      <c r="C11" s="144"/>
      <c r="D11" s="144"/>
      <c r="E11" s="144"/>
      <c r="F11" s="144"/>
      <c r="G11" s="144"/>
      <c r="H11" s="144"/>
      <c r="I11" s="144"/>
      <c r="J11" s="144"/>
      <c r="K11" s="144"/>
      <c r="L11" s="144"/>
      <c r="M11" s="144"/>
      <c r="N11" s="144"/>
      <c r="O11" s="144"/>
      <c r="P11" s="144"/>
      <c r="Q11" s="144"/>
      <c r="R11" s="144">
        <v>1</v>
      </c>
      <c r="S11" s="144">
        <v>1</v>
      </c>
    </row>
    <row r="12" spans="1:19" ht="36">
      <c r="A12" s="143" t="s">
        <v>284</v>
      </c>
      <c r="B12" s="144"/>
      <c r="C12" s="144"/>
      <c r="D12" s="144">
        <v>1</v>
      </c>
      <c r="E12" s="144"/>
      <c r="F12" s="144"/>
      <c r="G12" s="144"/>
      <c r="H12" s="144"/>
      <c r="I12" s="144"/>
      <c r="J12" s="144"/>
      <c r="K12" s="144"/>
      <c r="L12" s="144"/>
      <c r="M12" s="144"/>
      <c r="N12" s="144"/>
      <c r="O12" s="144"/>
      <c r="P12" s="144"/>
      <c r="Q12" s="144"/>
      <c r="R12" s="144"/>
      <c r="S12" s="144">
        <v>1</v>
      </c>
    </row>
    <row r="13" spans="1:19" ht="36">
      <c r="A13" s="143" t="s">
        <v>285</v>
      </c>
      <c r="B13" s="144"/>
      <c r="C13" s="144">
        <v>1</v>
      </c>
      <c r="D13" s="144"/>
      <c r="E13" s="144"/>
      <c r="F13" s="144"/>
      <c r="G13" s="144"/>
      <c r="H13" s="144"/>
      <c r="I13" s="144"/>
      <c r="J13" s="144"/>
      <c r="K13" s="144"/>
      <c r="L13" s="144"/>
      <c r="M13" s="144"/>
      <c r="N13" s="144"/>
      <c r="O13" s="144"/>
      <c r="P13" s="144"/>
      <c r="Q13" s="144"/>
      <c r="R13" s="144"/>
      <c r="S13" s="144">
        <v>1</v>
      </c>
    </row>
    <row r="14" spans="1:19" ht="24">
      <c r="A14" s="143" t="s">
        <v>179</v>
      </c>
      <c r="B14" s="144"/>
      <c r="C14" s="144"/>
      <c r="D14" s="144"/>
      <c r="E14" s="144"/>
      <c r="F14" s="144"/>
      <c r="G14" s="144"/>
      <c r="H14" s="144">
        <v>1</v>
      </c>
      <c r="I14" s="144"/>
      <c r="J14" s="144"/>
      <c r="K14" s="144"/>
      <c r="L14" s="144"/>
      <c r="M14" s="144"/>
      <c r="N14" s="144"/>
      <c r="O14" s="144"/>
      <c r="P14" s="144"/>
      <c r="Q14" s="144"/>
      <c r="R14" s="144"/>
      <c r="S14" s="144">
        <v>1</v>
      </c>
    </row>
    <row r="15" spans="1:19">
      <c r="A15" s="143" t="s">
        <v>62</v>
      </c>
      <c r="B15" s="144"/>
      <c r="C15" s="144"/>
      <c r="D15" s="144"/>
      <c r="E15" s="144"/>
      <c r="F15" s="144"/>
      <c r="G15" s="144"/>
      <c r="H15" s="144"/>
      <c r="I15" s="144"/>
      <c r="J15" s="144"/>
      <c r="K15" s="144"/>
      <c r="L15" s="144">
        <v>1</v>
      </c>
      <c r="M15" s="144">
        <v>1</v>
      </c>
      <c r="N15" s="144">
        <v>1</v>
      </c>
      <c r="O15" s="144">
        <v>1</v>
      </c>
      <c r="P15" s="144"/>
      <c r="Q15" s="144"/>
      <c r="R15" s="144"/>
      <c r="S15" s="144">
        <v>4</v>
      </c>
    </row>
    <row r="16" spans="1:19" ht="36">
      <c r="A16" s="143" t="s">
        <v>286</v>
      </c>
      <c r="B16" s="144"/>
      <c r="C16" s="144"/>
      <c r="D16" s="144"/>
      <c r="E16" s="144"/>
      <c r="F16" s="144"/>
      <c r="G16" s="144">
        <v>1</v>
      </c>
      <c r="H16" s="144"/>
      <c r="I16" s="144"/>
      <c r="J16" s="144"/>
      <c r="K16" s="144"/>
      <c r="L16" s="144"/>
      <c r="M16" s="144"/>
      <c r="N16" s="144"/>
      <c r="O16" s="144"/>
      <c r="P16" s="144"/>
      <c r="Q16" s="144"/>
      <c r="R16" s="144"/>
      <c r="S16" s="144">
        <v>1</v>
      </c>
    </row>
    <row r="17" spans="1:19" ht="36">
      <c r="A17" s="143" t="s">
        <v>287</v>
      </c>
      <c r="B17" s="144"/>
      <c r="C17" s="144"/>
      <c r="D17" s="144"/>
      <c r="E17" s="144"/>
      <c r="F17" s="144"/>
      <c r="G17" s="144"/>
      <c r="H17" s="144"/>
      <c r="I17" s="144"/>
      <c r="J17" s="144">
        <v>1</v>
      </c>
      <c r="K17" s="144"/>
      <c r="L17" s="144"/>
      <c r="M17" s="144"/>
      <c r="N17" s="144"/>
      <c r="O17" s="144"/>
      <c r="P17" s="144"/>
      <c r="Q17" s="144"/>
      <c r="R17" s="144"/>
      <c r="S17" s="144">
        <v>1</v>
      </c>
    </row>
    <row r="18" spans="1:19" ht="60">
      <c r="A18" s="143" t="s">
        <v>288</v>
      </c>
      <c r="B18" s="144">
        <v>1</v>
      </c>
      <c r="C18" s="144"/>
      <c r="D18" s="144"/>
      <c r="E18" s="144"/>
      <c r="F18" s="144"/>
      <c r="G18" s="144"/>
      <c r="H18" s="144"/>
      <c r="I18" s="144"/>
      <c r="J18" s="144"/>
      <c r="K18" s="144"/>
      <c r="L18" s="144"/>
      <c r="M18" s="144"/>
      <c r="N18" s="144"/>
      <c r="O18" s="144"/>
      <c r="P18" s="144"/>
      <c r="Q18" s="144"/>
      <c r="R18" s="144"/>
      <c r="S18" s="144">
        <v>1</v>
      </c>
    </row>
    <row r="19" spans="1:19" ht="24">
      <c r="A19" s="145" t="s">
        <v>289</v>
      </c>
      <c r="B19" s="146"/>
      <c r="C19" s="146"/>
      <c r="D19" s="146"/>
      <c r="E19" s="146"/>
      <c r="F19" s="146">
        <v>1</v>
      </c>
      <c r="G19" s="146"/>
      <c r="H19" s="146"/>
      <c r="I19" s="146"/>
      <c r="J19" s="146"/>
      <c r="K19" s="146"/>
      <c r="L19" s="146"/>
      <c r="M19" s="146"/>
      <c r="N19" s="146"/>
      <c r="O19" s="146"/>
      <c r="P19" s="146"/>
      <c r="Q19" s="146"/>
      <c r="R19" s="146"/>
      <c r="S19" s="146">
        <v>1</v>
      </c>
    </row>
    <row r="20" spans="1:19">
      <c r="A20" s="148" t="s">
        <v>276</v>
      </c>
      <c r="B20" s="140">
        <v>1</v>
      </c>
      <c r="C20" s="140">
        <v>1</v>
      </c>
      <c r="D20" s="140">
        <v>1</v>
      </c>
      <c r="E20" s="140">
        <v>1</v>
      </c>
      <c r="F20" s="140">
        <v>1</v>
      </c>
      <c r="G20" s="140">
        <v>1</v>
      </c>
      <c r="H20" s="140">
        <v>1</v>
      </c>
      <c r="I20" s="140">
        <v>1</v>
      </c>
      <c r="J20" s="140">
        <v>1</v>
      </c>
      <c r="K20" s="140">
        <v>1</v>
      </c>
      <c r="L20" s="140">
        <v>1</v>
      </c>
      <c r="M20" s="140">
        <v>1</v>
      </c>
      <c r="N20" s="140">
        <v>1</v>
      </c>
      <c r="O20" s="140">
        <v>1</v>
      </c>
      <c r="P20" s="140">
        <v>1</v>
      </c>
      <c r="Q20" s="140">
        <v>1</v>
      </c>
      <c r="R20" s="140">
        <v>1</v>
      </c>
      <c r="S20" s="140">
        <v>17</v>
      </c>
    </row>
  </sheetData>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U130"/>
  <sheetViews>
    <sheetView topLeftCell="A16" zoomScale="80" zoomScaleNormal="80" workbookViewId="0">
      <pane xSplit="5" ySplit="2" topLeftCell="F86" activePane="bottomRight" state="frozen"/>
      <selection pane="topRight" activeCell="F16" sqref="F16"/>
      <selection pane="bottomLeft" activeCell="A18" sqref="A18"/>
      <selection pane="bottomRight" activeCell="B77" sqref="B77"/>
    </sheetView>
  </sheetViews>
  <sheetFormatPr baseColWidth="10" defaultColWidth="11.08203125" defaultRowHeight="15.5"/>
  <cols>
    <col min="1" max="1" width="2.58203125" customWidth="1"/>
    <col min="2" max="2" width="16.58203125" customWidth="1"/>
    <col min="4" max="5" width="19.58203125" customWidth="1"/>
    <col min="6" max="6" width="41.5" customWidth="1"/>
    <col min="7" max="7" width="19.58203125" customWidth="1"/>
    <col min="8" max="8" width="54" customWidth="1"/>
    <col min="9" max="9" width="32.58203125" customWidth="1"/>
    <col min="10" max="10" width="58.33203125" customWidth="1"/>
    <col min="11" max="11" width="25.08203125" customWidth="1"/>
    <col min="12" max="12" width="25.5" customWidth="1"/>
    <col min="13" max="13" width="20.5" customWidth="1"/>
    <col min="14" max="14" width="54.33203125" customWidth="1"/>
    <col min="15" max="15" width="13.08203125" customWidth="1"/>
    <col min="16" max="16" width="12.5" customWidth="1"/>
    <col min="17" max="20" width="9.83203125" customWidth="1"/>
    <col min="21" max="21" width="13.33203125" customWidth="1"/>
  </cols>
  <sheetData>
    <row r="2" spans="2:21" ht="24" customHeight="1">
      <c r="B2" s="174" t="s">
        <v>290</v>
      </c>
      <c r="C2" s="174"/>
      <c r="D2" s="174"/>
      <c r="E2" s="174"/>
      <c r="F2" s="174"/>
      <c r="G2" s="174"/>
      <c r="H2" s="174"/>
      <c r="I2" s="174"/>
      <c r="J2" s="174"/>
      <c r="K2" s="174"/>
      <c r="L2" s="174"/>
      <c r="M2" s="174"/>
      <c r="N2" s="174"/>
      <c r="O2" s="174"/>
      <c r="P2" s="174"/>
      <c r="Q2" s="174"/>
      <c r="R2" s="174"/>
      <c r="S2" s="174"/>
      <c r="T2" s="174"/>
      <c r="U2" s="174"/>
    </row>
    <row r="4" spans="2:21" ht="18.5">
      <c r="E4" s="6" t="s">
        <v>291</v>
      </c>
      <c r="F4" s="5" t="s">
        <v>292</v>
      </c>
    </row>
    <row r="5" spans="2:21" ht="18.5">
      <c r="E5" s="6" t="s">
        <v>293</v>
      </c>
      <c r="F5" s="5" t="s">
        <v>294</v>
      </c>
    </row>
    <row r="6" spans="2:21" ht="18.5">
      <c r="E6" s="6" t="s">
        <v>295</v>
      </c>
      <c r="F6" s="5">
        <v>1</v>
      </c>
    </row>
    <row r="7" spans="2:21" ht="18.5">
      <c r="E7" s="6" t="s">
        <v>296</v>
      </c>
      <c r="F7" s="5"/>
    </row>
    <row r="8" spans="2:21" ht="18.5">
      <c r="E8" s="6" t="s">
        <v>297</v>
      </c>
      <c r="F8" s="5"/>
    </row>
    <row r="9" spans="2:21" ht="18.5">
      <c r="E9" s="6" t="s">
        <v>298</v>
      </c>
      <c r="F9" s="5" t="s">
        <v>299</v>
      </c>
    </row>
    <row r="10" spans="2:21" ht="18.5">
      <c r="E10" s="6" t="s">
        <v>300</v>
      </c>
      <c r="F10" s="8" t="s">
        <v>301</v>
      </c>
    </row>
    <row r="11" spans="2:21" ht="18.5">
      <c r="E11" s="6" t="s">
        <v>302</v>
      </c>
      <c r="F11" s="8" t="s">
        <v>301</v>
      </c>
    </row>
    <row r="12" spans="2:21" ht="18.5">
      <c r="E12" s="6" t="s">
        <v>303</v>
      </c>
      <c r="F12" s="8" t="s">
        <v>304</v>
      </c>
    </row>
    <row r="13" spans="2:21" ht="18.5">
      <c r="E13" s="6" t="s">
        <v>305</v>
      </c>
      <c r="F13" s="8" t="s">
        <v>304</v>
      </c>
    </row>
    <row r="14" spans="2:21" ht="18.5">
      <c r="E14" s="6" t="s">
        <v>306</v>
      </c>
      <c r="F14" s="5"/>
    </row>
    <row r="15" spans="2:21" ht="18.5">
      <c r="E15" s="6"/>
      <c r="F15" s="99"/>
    </row>
    <row r="16" spans="2:21" ht="28.5">
      <c r="B16" s="3" t="s">
        <v>307</v>
      </c>
      <c r="M16">
        <f>SUM(L109:L130)</f>
        <v>79</v>
      </c>
    </row>
    <row r="17" spans="2:21">
      <c r="B17" t="s">
        <v>1</v>
      </c>
      <c r="C17" t="s">
        <v>308</v>
      </c>
      <c r="D17" t="s">
        <v>309</v>
      </c>
      <c r="E17" t="s">
        <v>310</v>
      </c>
      <c r="F17" t="s">
        <v>4</v>
      </c>
      <c r="G17" t="s">
        <v>311</v>
      </c>
      <c r="H17" t="s">
        <v>312</v>
      </c>
      <c r="I17" t="s">
        <v>313</v>
      </c>
      <c r="J17" t="s">
        <v>314</v>
      </c>
      <c r="K17" t="s">
        <v>315</v>
      </c>
      <c r="L17" t="s">
        <v>316</v>
      </c>
      <c r="M17" t="s">
        <v>317</v>
      </c>
      <c r="N17" t="s">
        <v>318</v>
      </c>
      <c r="O17" t="s">
        <v>319</v>
      </c>
      <c r="P17" t="s">
        <v>320</v>
      </c>
      <c r="Q17" t="s">
        <v>321</v>
      </c>
      <c r="R17" t="s">
        <v>322</v>
      </c>
      <c r="S17" t="s">
        <v>323</v>
      </c>
      <c r="T17" t="s">
        <v>324</v>
      </c>
      <c r="U17" t="s">
        <v>325</v>
      </c>
    </row>
    <row r="18" spans="2:21" ht="79.5" customHeight="1">
      <c r="B18" s="112" t="s">
        <v>326</v>
      </c>
      <c r="C18" s="112" t="s">
        <v>327</v>
      </c>
      <c r="D18" s="112" t="s">
        <v>328</v>
      </c>
      <c r="E18" s="112" t="s">
        <v>329</v>
      </c>
      <c r="F18" s="112" t="s">
        <v>330</v>
      </c>
      <c r="G18" s="112" t="s">
        <v>331</v>
      </c>
      <c r="H18" s="112" t="s">
        <v>332</v>
      </c>
      <c r="I18" s="112" t="s">
        <v>333</v>
      </c>
      <c r="J18" s="112" t="s">
        <v>334</v>
      </c>
      <c r="K18" s="112" t="s">
        <v>335</v>
      </c>
      <c r="L18" s="112">
        <v>5</v>
      </c>
      <c r="M18" s="112">
        <f>IF(K18="SI",L18,0)</f>
        <v>5</v>
      </c>
      <c r="N18" s="112"/>
      <c r="O18" s="112" t="b">
        <v>1</v>
      </c>
      <c r="P18" s="112" t="b">
        <v>0</v>
      </c>
      <c r="Q18" s="112" t="b">
        <v>0</v>
      </c>
      <c r="R18" s="112" t="b">
        <v>0</v>
      </c>
      <c r="S18" s="112" t="b">
        <v>0</v>
      </c>
      <c r="T18" s="112" t="b">
        <v>0</v>
      </c>
      <c r="U18" s="112">
        <v>5</v>
      </c>
    </row>
    <row r="19" spans="2:21" ht="112.75" customHeight="1">
      <c r="B19" s="149" t="s">
        <v>326</v>
      </c>
      <c r="C19" s="149" t="s">
        <v>336</v>
      </c>
      <c r="D19" s="150"/>
      <c r="E19" s="149" t="s">
        <v>337</v>
      </c>
      <c r="F19" s="149" t="s">
        <v>338</v>
      </c>
      <c r="G19" s="149" t="s">
        <v>339</v>
      </c>
      <c r="H19" s="149" t="s">
        <v>340</v>
      </c>
      <c r="I19" s="149" t="s">
        <v>333</v>
      </c>
      <c r="J19" s="149" t="s">
        <v>341</v>
      </c>
      <c r="K19" s="149" t="s">
        <v>335</v>
      </c>
      <c r="L19" s="149">
        <v>5</v>
      </c>
      <c r="M19" s="149">
        <f t="shared" ref="M19" si="0">IF(K19="SI",L19,0)</f>
        <v>5</v>
      </c>
      <c r="N19" s="149"/>
      <c r="O19" s="149" t="b">
        <v>0</v>
      </c>
      <c r="P19" s="149" t="b">
        <v>0</v>
      </c>
      <c r="Q19" s="149" t="b">
        <v>0</v>
      </c>
      <c r="R19" s="149" t="b">
        <v>0</v>
      </c>
      <c r="S19" s="149" t="b">
        <v>0</v>
      </c>
      <c r="T19" s="149" t="b">
        <v>1</v>
      </c>
      <c r="U19" s="149">
        <v>5</v>
      </c>
    </row>
    <row r="20" spans="2:21" ht="77.5">
      <c r="B20" s="112" t="s">
        <v>326</v>
      </c>
      <c r="C20" s="112" t="s">
        <v>342</v>
      </c>
      <c r="D20" s="112" t="s">
        <v>328</v>
      </c>
      <c r="E20" s="112" t="s">
        <v>329</v>
      </c>
      <c r="F20" s="112" t="s">
        <v>330</v>
      </c>
      <c r="G20" s="112" t="s">
        <v>331</v>
      </c>
      <c r="H20" s="112" t="s">
        <v>343</v>
      </c>
      <c r="I20" s="112" t="s">
        <v>333</v>
      </c>
      <c r="J20" s="112" t="s">
        <v>344</v>
      </c>
      <c r="K20" s="112" t="s">
        <v>335</v>
      </c>
      <c r="L20" s="112">
        <v>3</v>
      </c>
      <c r="M20" s="112">
        <f t="shared" ref="M20:M77" si="1">IF(K20="SI",L20,0)</f>
        <v>3</v>
      </c>
      <c r="N20" s="112"/>
      <c r="O20" s="112" t="b">
        <v>1</v>
      </c>
      <c r="P20" s="112" t="b">
        <v>0</v>
      </c>
      <c r="Q20" s="112" t="b">
        <v>0</v>
      </c>
      <c r="R20" s="112" t="b">
        <v>0</v>
      </c>
      <c r="S20" s="112" t="b">
        <v>0</v>
      </c>
      <c r="T20" s="112" t="b">
        <v>1</v>
      </c>
      <c r="U20" s="112">
        <v>3</v>
      </c>
    </row>
    <row r="21" spans="2:21" ht="77.5">
      <c r="B21" s="112" t="s">
        <v>326</v>
      </c>
      <c r="C21" s="112" t="s">
        <v>345</v>
      </c>
      <c r="D21" s="112" t="s">
        <v>328</v>
      </c>
      <c r="E21" s="112" t="s">
        <v>329</v>
      </c>
      <c r="F21" s="112" t="s">
        <v>330</v>
      </c>
      <c r="G21" s="112" t="s">
        <v>331</v>
      </c>
      <c r="H21" s="112" t="s">
        <v>346</v>
      </c>
      <c r="I21" s="112" t="s">
        <v>333</v>
      </c>
      <c r="J21" s="112" t="s">
        <v>347</v>
      </c>
      <c r="K21" s="112" t="s">
        <v>348</v>
      </c>
      <c r="L21" s="112">
        <v>3</v>
      </c>
      <c r="M21" s="112">
        <f t="shared" si="1"/>
        <v>0</v>
      </c>
      <c r="N21" s="112"/>
      <c r="O21" s="112" t="b">
        <v>1</v>
      </c>
      <c r="P21" s="112" t="b">
        <v>0</v>
      </c>
      <c r="Q21" s="112" t="b">
        <v>0</v>
      </c>
      <c r="R21" s="112" t="b">
        <v>0</v>
      </c>
      <c r="S21" s="112" t="b">
        <v>0</v>
      </c>
      <c r="T21" s="112" t="b">
        <v>1</v>
      </c>
      <c r="U21" s="112">
        <v>3</v>
      </c>
    </row>
    <row r="22" spans="2:21" ht="124">
      <c r="B22" s="112" t="s">
        <v>326</v>
      </c>
      <c r="C22" s="112" t="s">
        <v>349</v>
      </c>
      <c r="D22" s="112" t="s">
        <v>328</v>
      </c>
      <c r="E22" s="112" t="s">
        <v>350</v>
      </c>
      <c r="F22" s="112" t="s">
        <v>351</v>
      </c>
      <c r="G22" s="112" t="s">
        <v>352</v>
      </c>
      <c r="H22" s="112" t="s">
        <v>353</v>
      </c>
      <c r="I22" s="112" t="s">
        <v>354</v>
      </c>
      <c r="J22" s="132" t="s">
        <v>355</v>
      </c>
      <c r="K22" s="112" t="s">
        <v>348</v>
      </c>
      <c r="L22" s="112">
        <v>3</v>
      </c>
      <c r="M22" s="112">
        <f t="shared" si="1"/>
        <v>0</v>
      </c>
      <c r="N22" s="112"/>
      <c r="O22" s="112" t="b">
        <v>0</v>
      </c>
      <c r="P22" s="112" t="b">
        <v>0</v>
      </c>
      <c r="Q22" s="112" t="b">
        <v>0</v>
      </c>
      <c r="R22" s="112" t="b">
        <v>0</v>
      </c>
      <c r="S22" s="112" t="b">
        <v>1</v>
      </c>
      <c r="T22" s="112" t="b">
        <v>0</v>
      </c>
      <c r="U22" s="112">
        <v>3</v>
      </c>
    </row>
    <row r="23" spans="2:21" ht="77.5">
      <c r="B23" s="112" t="s">
        <v>326</v>
      </c>
      <c r="C23" s="112" t="s">
        <v>356</v>
      </c>
      <c r="D23" s="112" t="s">
        <v>328</v>
      </c>
      <c r="E23" s="112" t="s">
        <v>350</v>
      </c>
      <c r="F23" s="112" t="s">
        <v>24</v>
      </c>
      <c r="G23" s="112" t="s">
        <v>352</v>
      </c>
      <c r="H23" s="112" t="s">
        <v>357</v>
      </c>
      <c r="I23" s="112" t="s">
        <v>358</v>
      </c>
      <c r="J23" s="112" t="s">
        <v>359</v>
      </c>
      <c r="K23" s="112" t="s">
        <v>348</v>
      </c>
      <c r="L23" s="112">
        <v>3</v>
      </c>
      <c r="M23" s="112">
        <f t="shared" si="1"/>
        <v>0</v>
      </c>
      <c r="N23" s="112"/>
      <c r="O23" s="112" t="b">
        <v>0</v>
      </c>
      <c r="P23" s="112" t="b">
        <v>0</v>
      </c>
      <c r="Q23" s="112" t="b">
        <v>0</v>
      </c>
      <c r="R23" s="112" t="b">
        <v>0</v>
      </c>
      <c r="S23" s="112" t="b">
        <v>1</v>
      </c>
      <c r="T23" s="112" t="b">
        <v>0</v>
      </c>
      <c r="U23" s="112">
        <v>3</v>
      </c>
    </row>
    <row r="24" spans="2:21" ht="93">
      <c r="B24" s="112" t="s">
        <v>326</v>
      </c>
      <c r="C24" s="112" t="s">
        <v>360</v>
      </c>
      <c r="D24" s="112" t="s">
        <v>328</v>
      </c>
      <c r="E24" s="112" t="s">
        <v>329</v>
      </c>
      <c r="F24" s="112" t="s">
        <v>361</v>
      </c>
      <c r="G24" s="112" t="s">
        <v>352</v>
      </c>
      <c r="H24" s="112" t="s">
        <v>362</v>
      </c>
      <c r="I24" s="112" t="s">
        <v>333</v>
      </c>
      <c r="J24" s="112" t="s">
        <v>363</v>
      </c>
      <c r="K24" s="112" t="s">
        <v>348</v>
      </c>
      <c r="L24" s="112">
        <v>3</v>
      </c>
      <c r="M24" s="112">
        <f t="shared" si="1"/>
        <v>0</v>
      </c>
      <c r="N24" s="112"/>
      <c r="O24" s="112" t="b">
        <v>0</v>
      </c>
      <c r="P24" s="112" t="b">
        <v>0</v>
      </c>
      <c r="Q24" s="112" t="b">
        <v>0</v>
      </c>
      <c r="R24" s="112" t="b">
        <v>0</v>
      </c>
      <c r="S24" s="112" t="b">
        <v>0</v>
      </c>
      <c r="T24" s="112" t="b">
        <v>0</v>
      </c>
      <c r="U24" s="112">
        <v>3</v>
      </c>
    </row>
    <row r="25" spans="2:21" ht="77.5">
      <c r="B25" s="112" t="s">
        <v>326</v>
      </c>
      <c r="C25" s="112" t="s">
        <v>364</v>
      </c>
      <c r="D25" s="112" t="s">
        <v>328</v>
      </c>
      <c r="E25" s="112" t="s">
        <v>350</v>
      </c>
      <c r="F25" s="112" t="s">
        <v>24</v>
      </c>
      <c r="G25" s="112" t="s">
        <v>352</v>
      </c>
      <c r="H25" s="112" t="s">
        <v>365</v>
      </c>
      <c r="I25" s="112" t="s">
        <v>354</v>
      </c>
      <c r="J25" s="112" t="s">
        <v>366</v>
      </c>
      <c r="K25" s="112" t="s">
        <v>348</v>
      </c>
      <c r="L25" s="112">
        <v>2</v>
      </c>
      <c r="M25" s="112">
        <f t="shared" si="1"/>
        <v>0</v>
      </c>
      <c r="N25" s="112"/>
      <c r="O25" s="112" t="b">
        <v>0</v>
      </c>
      <c r="P25" s="112" t="b">
        <v>1</v>
      </c>
      <c r="Q25" s="112" t="b">
        <v>0</v>
      </c>
      <c r="R25" s="112" t="b">
        <v>0</v>
      </c>
      <c r="S25" s="112" t="b">
        <v>1</v>
      </c>
      <c r="T25" s="112" t="b">
        <v>0</v>
      </c>
      <c r="U25" s="112">
        <v>2</v>
      </c>
    </row>
    <row r="26" spans="2:21" ht="108.5">
      <c r="B26" s="112" t="s">
        <v>326</v>
      </c>
      <c r="C26" s="112" t="s">
        <v>37</v>
      </c>
      <c r="D26" s="112" t="s">
        <v>328</v>
      </c>
      <c r="E26" s="112" t="s">
        <v>367</v>
      </c>
      <c r="F26" s="112" t="s">
        <v>200</v>
      </c>
      <c r="G26" s="112" t="s">
        <v>352</v>
      </c>
      <c r="H26" s="112" t="s">
        <v>368</v>
      </c>
      <c r="I26" s="112" t="s">
        <v>333</v>
      </c>
      <c r="J26" s="112" t="s">
        <v>369</v>
      </c>
      <c r="K26" s="112" t="s">
        <v>348</v>
      </c>
      <c r="L26" s="112">
        <v>3</v>
      </c>
      <c r="M26" s="112">
        <f t="shared" si="1"/>
        <v>0</v>
      </c>
      <c r="N26" s="112"/>
      <c r="O26" s="112" t="b">
        <v>0</v>
      </c>
      <c r="P26" s="112" t="b">
        <v>1</v>
      </c>
      <c r="Q26" s="112" t="b">
        <v>0</v>
      </c>
      <c r="R26" s="112" t="b">
        <v>0</v>
      </c>
      <c r="S26" s="112" t="b">
        <v>0</v>
      </c>
      <c r="T26" s="112" t="b">
        <v>0</v>
      </c>
      <c r="U26" s="112">
        <v>3</v>
      </c>
    </row>
    <row r="27" spans="2:21" ht="77.5">
      <c r="B27" s="112" t="s">
        <v>326</v>
      </c>
      <c r="C27" s="112" t="s">
        <v>43</v>
      </c>
      <c r="D27" s="112" t="s">
        <v>328</v>
      </c>
      <c r="E27" s="112" t="s">
        <v>350</v>
      </c>
      <c r="F27" s="112" t="s">
        <v>42</v>
      </c>
      <c r="G27" s="112" t="s">
        <v>352</v>
      </c>
      <c r="H27" s="112" t="s">
        <v>370</v>
      </c>
      <c r="I27" s="112" t="s">
        <v>333</v>
      </c>
      <c r="J27" s="112" t="s">
        <v>371</v>
      </c>
      <c r="K27" s="112" t="s">
        <v>348</v>
      </c>
      <c r="L27" s="112">
        <v>5</v>
      </c>
      <c r="M27" s="112">
        <f t="shared" si="1"/>
        <v>0</v>
      </c>
      <c r="N27" s="112"/>
      <c r="O27" s="112" t="b">
        <v>0</v>
      </c>
      <c r="P27" s="112" t="b">
        <v>1</v>
      </c>
      <c r="Q27" s="112" t="b">
        <v>0</v>
      </c>
      <c r="R27" s="112" t="b">
        <v>0</v>
      </c>
      <c r="S27" s="112" t="b">
        <v>1</v>
      </c>
      <c r="T27" s="112" t="b">
        <v>0</v>
      </c>
      <c r="U27" s="112">
        <v>5</v>
      </c>
    </row>
    <row r="28" spans="2:21" ht="139.5">
      <c r="B28" s="112" t="s">
        <v>326</v>
      </c>
      <c r="C28" s="112" t="s">
        <v>372</v>
      </c>
      <c r="D28" s="112" t="s">
        <v>328</v>
      </c>
      <c r="E28" s="112" t="s">
        <v>350</v>
      </c>
      <c r="F28" s="112" t="s">
        <v>373</v>
      </c>
      <c r="G28" s="112" t="s">
        <v>374</v>
      </c>
      <c r="H28" s="112" t="s">
        <v>375</v>
      </c>
      <c r="I28" s="112" t="s">
        <v>354</v>
      </c>
      <c r="J28" s="112" t="s">
        <v>376</v>
      </c>
      <c r="K28" s="112" t="s">
        <v>348</v>
      </c>
      <c r="L28" s="112">
        <v>3</v>
      </c>
      <c r="M28" s="112">
        <f t="shared" si="1"/>
        <v>0</v>
      </c>
      <c r="N28" s="112"/>
      <c r="O28" s="112" t="b">
        <v>0</v>
      </c>
      <c r="P28" s="112" t="b">
        <v>1</v>
      </c>
      <c r="Q28" s="112" t="b">
        <v>0</v>
      </c>
      <c r="R28" s="112" t="b">
        <v>0</v>
      </c>
      <c r="S28" s="112" t="b">
        <v>0</v>
      </c>
      <c r="T28" s="112" t="b">
        <v>0</v>
      </c>
      <c r="U28" s="112">
        <v>3</v>
      </c>
    </row>
    <row r="29" spans="2:21" ht="217">
      <c r="B29" s="112" t="s">
        <v>326</v>
      </c>
      <c r="C29" s="112" t="s">
        <v>377</v>
      </c>
      <c r="D29" s="112" t="s">
        <v>328</v>
      </c>
      <c r="E29" s="112" t="s">
        <v>350</v>
      </c>
      <c r="F29" s="112" t="s">
        <v>378</v>
      </c>
      <c r="G29" s="112" t="s">
        <v>379</v>
      </c>
      <c r="H29" s="112" t="s">
        <v>380</v>
      </c>
      <c r="I29" s="112" t="s">
        <v>354</v>
      </c>
      <c r="J29" s="112" t="s">
        <v>381</v>
      </c>
      <c r="K29" s="112" t="s">
        <v>348</v>
      </c>
      <c r="L29" s="112">
        <v>3</v>
      </c>
      <c r="M29" s="112">
        <f t="shared" si="1"/>
        <v>0</v>
      </c>
      <c r="N29" s="112"/>
      <c r="O29" s="112" t="b">
        <v>0</v>
      </c>
      <c r="P29" s="112" t="b">
        <v>1</v>
      </c>
      <c r="Q29" s="112" t="b">
        <v>0</v>
      </c>
      <c r="R29" s="112" t="b">
        <v>0</v>
      </c>
      <c r="S29" s="112" t="b">
        <v>0</v>
      </c>
      <c r="T29" s="112" t="b">
        <v>0</v>
      </c>
      <c r="U29" s="112">
        <v>3</v>
      </c>
    </row>
    <row r="30" spans="2:21" ht="77.5">
      <c r="B30" s="112" t="s">
        <v>326</v>
      </c>
      <c r="C30" s="112" t="s">
        <v>53</v>
      </c>
      <c r="D30" s="112" t="s">
        <v>328</v>
      </c>
      <c r="E30" s="112" t="s">
        <v>350</v>
      </c>
      <c r="F30" s="112" t="s">
        <v>382</v>
      </c>
      <c r="G30" s="112" t="s">
        <v>383</v>
      </c>
      <c r="H30" s="112" t="s">
        <v>382</v>
      </c>
      <c r="I30" s="112" t="s">
        <v>354</v>
      </c>
      <c r="J30" s="112" t="s">
        <v>384</v>
      </c>
      <c r="K30" s="112" t="s">
        <v>348</v>
      </c>
      <c r="L30" s="112">
        <v>4</v>
      </c>
      <c r="M30" s="112">
        <f t="shared" si="1"/>
        <v>0</v>
      </c>
      <c r="N30" s="112"/>
      <c r="O30" s="112" t="b">
        <v>0</v>
      </c>
      <c r="P30" s="112" t="b">
        <v>0</v>
      </c>
      <c r="Q30" s="112" t="b">
        <v>0</v>
      </c>
      <c r="R30" s="112" t="b">
        <v>0</v>
      </c>
      <c r="S30" s="112" t="b">
        <v>1</v>
      </c>
      <c r="T30" s="112" t="b">
        <v>1</v>
      </c>
      <c r="U30" s="112">
        <v>4</v>
      </c>
    </row>
    <row r="31" spans="2:21" ht="217">
      <c r="B31" s="112" t="s">
        <v>326</v>
      </c>
      <c r="C31" s="112" t="s">
        <v>385</v>
      </c>
      <c r="D31" s="112" t="s">
        <v>328</v>
      </c>
      <c r="E31" s="112" t="s">
        <v>367</v>
      </c>
      <c r="F31" s="112" t="s">
        <v>386</v>
      </c>
      <c r="G31" s="112" t="s">
        <v>387</v>
      </c>
      <c r="H31" s="112" t="s">
        <v>388</v>
      </c>
      <c r="I31" s="112" t="s">
        <v>333</v>
      </c>
      <c r="J31" s="112" t="s">
        <v>369</v>
      </c>
      <c r="K31" s="112" t="s">
        <v>348</v>
      </c>
      <c r="L31" s="112">
        <v>5</v>
      </c>
      <c r="M31" s="112">
        <f t="shared" si="1"/>
        <v>0</v>
      </c>
      <c r="N31" s="112"/>
      <c r="O31" s="112" t="b">
        <v>0</v>
      </c>
      <c r="P31" s="112" t="b">
        <v>0</v>
      </c>
      <c r="Q31" s="112" t="b">
        <v>1</v>
      </c>
      <c r="R31" s="112" t="b">
        <v>0</v>
      </c>
      <c r="S31" s="112" t="b">
        <v>0</v>
      </c>
      <c r="T31" s="112" t="b">
        <v>0</v>
      </c>
      <c r="U31" s="112">
        <v>5</v>
      </c>
    </row>
    <row r="32" spans="2:21" ht="93">
      <c r="B32" s="112" t="s">
        <v>326</v>
      </c>
      <c r="C32" s="112" t="s">
        <v>389</v>
      </c>
      <c r="D32" s="112" t="s">
        <v>328</v>
      </c>
      <c r="E32" s="112" t="s">
        <v>350</v>
      </c>
      <c r="F32" s="112" t="s">
        <v>390</v>
      </c>
      <c r="G32" s="112" t="s">
        <v>387</v>
      </c>
      <c r="H32" s="112" t="s">
        <v>391</v>
      </c>
      <c r="I32" s="112" t="s">
        <v>354</v>
      </c>
      <c r="J32" s="112" t="s">
        <v>392</v>
      </c>
      <c r="K32" s="112" t="s">
        <v>348</v>
      </c>
      <c r="L32" s="112">
        <v>5</v>
      </c>
      <c r="M32" s="112">
        <f t="shared" si="1"/>
        <v>0</v>
      </c>
      <c r="N32" s="112"/>
      <c r="O32" s="112" t="b">
        <v>0</v>
      </c>
      <c r="P32" s="112" t="b">
        <v>0</v>
      </c>
      <c r="Q32" s="112" t="b">
        <v>1</v>
      </c>
      <c r="R32" s="112" t="b">
        <v>0</v>
      </c>
      <c r="S32" s="112" t="b">
        <v>0</v>
      </c>
      <c r="T32" s="112" t="b">
        <v>0</v>
      </c>
      <c r="U32" s="112">
        <v>5</v>
      </c>
    </row>
    <row r="33" spans="1:21" ht="108.5">
      <c r="B33" s="112" t="s">
        <v>326</v>
      </c>
      <c r="C33" s="112" t="s">
        <v>393</v>
      </c>
      <c r="D33" s="112" t="s">
        <v>328</v>
      </c>
      <c r="E33" s="112" t="s">
        <v>350</v>
      </c>
      <c r="F33" s="112" t="s">
        <v>256</v>
      </c>
      <c r="G33" s="112" t="s">
        <v>387</v>
      </c>
      <c r="H33" s="112" t="s">
        <v>394</v>
      </c>
      <c r="I33" s="112" t="s">
        <v>354</v>
      </c>
      <c r="J33" s="112" t="s">
        <v>395</v>
      </c>
      <c r="K33" s="112" t="s">
        <v>348</v>
      </c>
      <c r="L33" s="112">
        <v>3</v>
      </c>
      <c r="M33" s="112">
        <f t="shared" si="1"/>
        <v>0</v>
      </c>
      <c r="N33" s="112"/>
      <c r="O33" s="112" t="b">
        <v>1</v>
      </c>
      <c r="P33" s="112" t="b">
        <v>0</v>
      </c>
      <c r="Q33" s="112" t="b">
        <v>0</v>
      </c>
      <c r="R33" s="112" t="b">
        <v>0</v>
      </c>
      <c r="S33" s="112" t="b">
        <v>1</v>
      </c>
      <c r="T33" s="112" t="b">
        <v>0</v>
      </c>
      <c r="U33" s="112">
        <v>3</v>
      </c>
    </row>
    <row r="34" spans="1:21" ht="77.5">
      <c r="B34" s="112" t="s">
        <v>326</v>
      </c>
      <c r="C34" s="112" t="s">
        <v>396</v>
      </c>
      <c r="D34" s="112" t="s">
        <v>328</v>
      </c>
      <c r="E34" s="112" t="s">
        <v>367</v>
      </c>
      <c r="F34" s="112" t="s">
        <v>62</v>
      </c>
      <c r="G34" s="112" t="s">
        <v>397</v>
      </c>
      <c r="H34" s="112" t="s">
        <v>398</v>
      </c>
      <c r="I34" s="112" t="s">
        <v>354</v>
      </c>
      <c r="J34" s="112" t="s">
        <v>369</v>
      </c>
      <c r="K34" s="112" t="s">
        <v>348</v>
      </c>
      <c r="L34" s="112">
        <v>3</v>
      </c>
      <c r="M34" s="112">
        <f t="shared" si="1"/>
        <v>0</v>
      </c>
      <c r="N34" s="112"/>
      <c r="O34" s="112" t="b">
        <v>0</v>
      </c>
      <c r="P34" s="112" t="b">
        <v>0</v>
      </c>
      <c r="Q34" s="112" t="b">
        <v>1</v>
      </c>
      <c r="R34" s="112" t="b">
        <v>0</v>
      </c>
      <c r="S34" s="112" t="b">
        <v>0</v>
      </c>
      <c r="T34" s="112" t="b">
        <v>0</v>
      </c>
      <c r="U34" s="112">
        <v>3</v>
      </c>
    </row>
    <row r="35" spans="1:21" ht="77.5">
      <c r="B35" s="112" t="s">
        <v>326</v>
      </c>
      <c r="C35" s="112" t="s">
        <v>399</v>
      </c>
      <c r="D35" s="112" t="s">
        <v>328</v>
      </c>
      <c r="E35" s="112" t="s">
        <v>350</v>
      </c>
      <c r="F35" s="112" t="s">
        <v>62</v>
      </c>
      <c r="G35" s="112" t="s">
        <v>379</v>
      </c>
      <c r="H35" s="112" t="s">
        <v>400</v>
      </c>
      <c r="I35" s="112" t="s">
        <v>354</v>
      </c>
      <c r="J35" s="112" t="s">
        <v>381</v>
      </c>
      <c r="K35" s="112" t="s">
        <v>348</v>
      </c>
      <c r="L35" s="112">
        <v>3</v>
      </c>
      <c r="M35" s="112">
        <f t="shared" si="1"/>
        <v>0</v>
      </c>
      <c r="N35" s="112"/>
      <c r="O35" s="112" t="b">
        <v>0</v>
      </c>
      <c r="P35" s="112" t="b">
        <v>0</v>
      </c>
      <c r="Q35" s="112" t="b">
        <v>1</v>
      </c>
      <c r="R35" s="112" t="b">
        <v>0</v>
      </c>
      <c r="S35" s="112" t="b">
        <v>0</v>
      </c>
      <c r="T35" s="112" t="b">
        <v>0</v>
      </c>
      <c r="U35" s="112">
        <v>3</v>
      </c>
    </row>
    <row r="36" spans="1:21" ht="77.5">
      <c r="B36" s="112" t="s">
        <v>326</v>
      </c>
      <c r="C36" s="112" t="s">
        <v>401</v>
      </c>
      <c r="D36" s="112" t="s">
        <v>328</v>
      </c>
      <c r="E36" s="112" t="s">
        <v>367</v>
      </c>
      <c r="F36" s="112" t="s">
        <v>62</v>
      </c>
      <c r="G36" s="112" t="s">
        <v>397</v>
      </c>
      <c r="H36" s="112" t="s">
        <v>402</v>
      </c>
      <c r="I36" s="112" t="s">
        <v>354</v>
      </c>
      <c r="J36" s="112" t="s">
        <v>369</v>
      </c>
      <c r="K36" s="112" t="s">
        <v>348</v>
      </c>
      <c r="L36" s="112">
        <v>3</v>
      </c>
      <c r="M36" s="112">
        <f t="shared" si="1"/>
        <v>0</v>
      </c>
      <c r="N36" s="112"/>
      <c r="O36" s="112" t="b">
        <v>0</v>
      </c>
      <c r="P36" s="112" t="b">
        <v>0</v>
      </c>
      <c r="Q36" s="112" t="b">
        <v>1</v>
      </c>
      <c r="R36" s="112" t="b">
        <v>0</v>
      </c>
      <c r="S36" s="112" t="b">
        <v>0</v>
      </c>
      <c r="T36" s="112" t="b">
        <v>0</v>
      </c>
      <c r="U36" s="112">
        <v>3</v>
      </c>
    </row>
    <row r="37" spans="1:21" ht="77.5">
      <c r="B37" s="112" t="s">
        <v>326</v>
      </c>
      <c r="C37" s="112" t="s">
        <v>403</v>
      </c>
      <c r="D37" s="112" t="s">
        <v>328</v>
      </c>
      <c r="E37" s="112" t="s">
        <v>350</v>
      </c>
      <c r="F37" s="112" t="s">
        <v>62</v>
      </c>
      <c r="G37" s="112" t="s">
        <v>397</v>
      </c>
      <c r="H37" s="112" t="s">
        <v>404</v>
      </c>
      <c r="I37" s="112" t="s">
        <v>354</v>
      </c>
      <c r="J37" s="112" t="s">
        <v>366</v>
      </c>
      <c r="K37" s="112" t="s">
        <v>348</v>
      </c>
      <c r="L37" s="112">
        <v>3</v>
      </c>
      <c r="M37" s="112">
        <f t="shared" si="1"/>
        <v>0</v>
      </c>
      <c r="N37" s="112"/>
      <c r="O37" s="112" t="b">
        <v>0</v>
      </c>
      <c r="P37" s="112" t="b">
        <v>0</v>
      </c>
      <c r="Q37" s="112" t="b">
        <v>1</v>
      </c>
      <c r="R37" s="112" t="b">
        <v>0</v>
      </c>
      <c r="S37" s="112" t="b">
        <v>0</v>
      </c>
      <c r="T37" s="112" t="b">
        <v>0</v>
      </c>
      <c r="U37" s="112">
        <v>3</v>
      </c>
    </row>
    <row r="38" spans="1:21" ht="77.5">
      <c r="B38" s="112" t="s">
        <v>326</v>
      </c>
      <c r="C38" s="112" t="s">
        <v>405</v>
      </c>
      <c r="D38" s="112" t="s">
        <v>328</v>
      </c>
      <c r="E38" s="112" t="s">
        <v>367</v>
      </c>
      <c r="F38" s="112" t="s">
        <v>406</v>
      </c>
      <c r="G38" s="112" t="s">
        <v>407</v>
      </c>
      <c r="H38" s="112" t="s">
        <v>408</v>
      </c>
      <c r="I38" s="112" t="s">
        <v>333</v>
      </c>
      <c r="J38" s="112" t="s">
        <v>409</v>
      </c>
      <c r="K38" s="112" t="s">
        <v>348</v>
      </c>
      <c r="L38" s="112">
        <v>3</v>
      </c>
      <c r="M38" s="112">
        <f t="shared" si="1"/>
        <v>0</v>
      </c>
      <c r="N38" s="112"/>
      <c r="O38" s="112" t="b">
        <v>1</v>
      </c>
      <c r="P38" s="112" t="b">
        <v>0</v>
      </c>
      <c r="Q38" s="112" t="b">
        <v>0</v>
      </c>
      <c r="R38" s="112" t="b">
        <v>0</v>
      </c>
      <c r="S38" s="112" t="b">
        <v>0</v>
      </c>
      <c r="T38" s="112" t="b">
        <v>0</v>
      </c>
      <c r="U38" s="112">
        <v>3</v>
      </c>
    </row>
    <row r="39" spans="1:21" ht="77.5">
      <c r="B39" s="112" t="s">
        <v>326</v>
      </c>
      <c r="C39" s="112" t="s">
        <v>410</v>
      </c>
      <c r="D39" s="112" t="s">
        <v>411</v>
      </c>
      <c r="E39" s="112" t="s">
        <v>337</v>
      </c>
      <c r="F39" s="112" t="s">
        <v>281</v>
      </c>
      <c r="G39" s="112" t="s">
        <v>407</v>
      </c>
      <c r="H39" s="112" t="s">
        <v>412</v>
      </c>
      <c r="I39" s="112" t="s">
        <v>333</v>
      </c>
      <c r="J39" s="112" t="s">
        <v>413</v>
      </c>
      <c r="K39" s="112" t="s">
        <v>348</v>
      </c>
      <c r="L39" s="112">
        <v>3</v>
      </c>
      <c r="M39" s="112">
        <f t="shared" si="1"/>
        <v>0</v>
      </c>
      <c r="N39" s="112"/>
      <c r="O39" s="112" t="b">
        <v>1</v>
      </c>
      <c r="P39" s="112" t="b">
        <v>0</v>
      </c>
      <c r="Q39" s="112" t="b">
        <v>0</v>
      </c>
      <c r="R39" s="112" t="b">
        <v>0</v>
      </c>
      <c r="S39" s="112" t="b">
        <v>0</v>
      </c>
      <c r="T39" s="112" t="b">
        <v>0</v>
      </c>
      <c r="U39" s="112">
        <v>3</v>
      </c>
    </row>
    <row r="40" spans="1:21" ht="77.5">
      <c r="B40" s="112" t="s">
        <v>326</v>
      </c>
      <c r="C40" s="112" t="s">
        <v>414</v>
      </c>
      <c r="D40" s="112" t="s">
        <v>328</v>
      </c>
      <c r="E40" s="112" t="s">
        <v>367</v>
      </c>
      <c r="F40" s="112" t="s">
        <v>283</v>
      </c>
      <c r="G40" s="112" t="s">
        <v>407</v>
      </c>
      <c r="H40" s="112" t="s">
        <v>415</v>
      </c>
      <c r="I40" s="112" t="s">
        <v>333</v>
      </c>
      <c r="J40" s="112" t="s">
        <v>416</v>
      </c>
      <c r="K40" s="112" t="s">
        <v>348</v>
      </c>
      <c r="L40" s="112">
        <v>3</v>
      </c>
      <c r="M40" s="112">
        <f t="shared" si="1"/>
        <v>0</v>
      </c>
      <c r="N40" s="112"/>
      <c r="O40" s="112" t="b">
        <v>1</v>
      </c>
      <c r="P40" s="112" t="b">
        <v>0</v>
      </c>
      <c r="Q40" s="112" t="b">
        <v>0</v>
      </c>
      <c r="R40" s="112" t="b">
        <v>0</v>
      </c>
      <c r="S40" s="112" t="b">
        <v>0</v>
      </c>
      <c r="T40" s="112" t="b">
        <v>0</v>
      </c>
      <c r="U40" s="112">
        <v>3</v>
      </c>
    </row>
    <row r="41" spans="1:21" ht="186">
      <c r="B41" s="113" t="s">
        <v>417</v>
      </c>
      <c r="C41" s="113" t="s">
        <v>70</v>
      </c>
      <c r="D41" s="113" t="s">
        <v>328</v>
      </c>
      <c r="E41" s="113" t="s">
        <v>329</v>
      </c>
      <c r="F41" s="113" t="s">
        <v>418</v>
      </c>
      <c r="G41" s="113" t="s">
        <v>331</v>
      </c>
      <c r="H41" s="113" t="s">
        <v>419</v>
      </c>
      <c r="I41" s="113" t="s">
        <v>333</v>
      </c>
      <c r="J41" s="131" t="s">
        <v>420</v>
      </c>
      <c r="K41" s="113" t="s">
        <v>421</v>
      </c>
      <c r="L41" s="113">
        <v>5</v>
      </c>
      <c r="M41" s="113">
        <f t="shared" si="1"/>
        <v>5</v>
      </c>
      <c r="N41" s="113"/>
      <c r="O41" s="113" t="b">
        <v>1</v>
      </c>
      <c r="P41" s="113" t="b">
        <v>0</v>
      </c>
      <c r="Q41" s="113" t="b">
        <v>0</v>
      </c>
      <c r="R41" s="113" t="b">
        <v>0</v>
      </c>
      <c r="S41" s="113" t="b">
        <v>1</v>
      </c>
      <c r="T41" s="113" t="b">
        <v>1</v>
      </c>
      <c r="U41" s="113">
        <v>5</v>
      </c>
    </row>
    <row r="42" spans="1:21" ht="108.5">
      <c r="B42" s="149" t="s">
        <v>417</v>
      </c>
      <c r="C42" s="149" t="s">
        <v>422</v>
      </c>
      <c r="D42" s="149" t="s">
        <v>328</v>
      </c>
      <c r="E42" s="149" t="s">
        <v>337</v>
      </c>
      <c r="F42" s="149" t="s">
        <v>338</v>
      </c>
      <c r="G42" s="149" t="s">
        <v>339</v>
      </c>
      <c r="H42" s="149" t="s">
        <v>340</v>
      </c>
      <c r="I42" s="149" t="s">
        <v>333</v>
      </c>
      <c r="J42" s="149" t="s">
        <v>341</v>
      </c>
      <c r="K42" s="149" t="s">
        <v>348</v>
      </c>
      <c r="L42" s="149">
        <v>5</v>
      </c>
      <c r="M42" s="149">
        <f t="shared" si="1"/>
        <v>0</v>
      </c>
      <c r="N42" s="149"/>
      <c r="O42" s="149" t="b">
        <v>0</v>
      </c>
      <c r="P42" s="149" t="b">
        <v>0</v>
      </c>
      <c r="Q42" s="149" t="b">
        <v>0</v>
      </c>
      <c r="R42" s="149" t="b">
        <v>0</v>
      </c>
      <c r="S42" s="149" t="b">
        <v>0</v>
      </c>
      <c r="T42" s="149" t="b">
        <v>1</v>
      </c>
      <c r="U42" s="149">
        <v>5</v>
      </c>
    </row>
    <row r="43" spans="1:21" ht="155">
      <c r="B43" s="113" t="s">
        <v>417</v>
      </c>
      <c r="C43" s="113" t="s">
        <v>423</v>
      </c>
      <c r="D43" s="113" t="s">
        <v>328</v>
      </c>
      <c r="E43" s="113" t="s">
        <v>350</v>
      </c>
      <c r="F43" s="113" t="s">
        <v>424</v>
      </c>
      <c r="G43" s="113" t="s">
        <v>352</v>
      </c>
      <c r="H43" s="113" t="s">
        <v>425</v>
      </c>
      <c r="I43" s="113" t="s">
        <v>333</v>
      </c>
      <c r="J43" s="113" t="s">
        <v>426</v>
      </c>
      <c r="K43" s="113" t="s">
        <v>427</v>
      </c>
      <c r="L43" s="113">
        <v>4</v>
      </c>
      <c r="M43" s="113">
        <f t="shared" si="1"/>
        <v>0</v>
      </c>
      <c r="N43" s="113"/>
      <c r="O43" s="113" t="b">
        <v>0</v>
      </c>
      <c r="P43" s="113" t="b">
        <v>1</v>
      </c>
      <c r="Q43" s="113" t="b">
        <v>0</v>
      </c>
      <c r="R43" s="113" t="b">
        <v>0</v>
      </c>
      <c r="S43" s="113" t="b">
        <v>1</v>
      </c>
      <c r="T43" s="113" t="b">
        <v>0</v>
      </c>
      <c r="U43" s="113">
        <v>4</v>
      </c>
    </row>
    <row r="44" spans="1:21" ht="108.5">
      <c r="B44" s="113" t="s">
        <v>417</v>
      </c>
      <c r="C44" s="113" t="s">
        <v>428</v>
      </c>
      <c r="D44" s="113" t="s">
        <v>328</v>
      </c>
      <c r="E44" s="113" t="s">
        <v>350</v>
      </c>
      <c r="F44" s="113" t="s">
        <v>429</v>
      </c>
      <c r="G44" s="113" t="s">
        <v>387</v>
      </c>
      <c r="H44" s="113" t="s">
        <v>394</v>
      </c>
      <c r="I44" s="113" t="s">
        <v>354</v>
      </c>
      <c r="J44" s="113" t="s">
        <v>430</v>
      </c>
      <c r="K44" s="113" t="s">
        <v>427</v>
      </c>
      <c r="L44" s="113">
        <v>3</v>
      </c>
      <c r="M44" s="113">
        <f t="shared" si="1"/>
        <v>0</v>
      </c>
      <c r="N44" s="113"/>
      <c r="O44" s="113" t="b">
        <v>1</v>
      </c>
      <c r="P44" s="113" t="b">
        <v>0</v>
      </c>
      <c r="Q44" s="113" t="b">
        <v>0</v>
      </c>
      <c r="R44" s="113" t="b">
        <v>0</v>
      </c>
      <c r="S44" s="113" t="b">
        <v>1</v>
      </c>
      <c r="T44" s="113" t="b">
        <v>0</v>
      </c>
      <c r="U44" s="113">
        <v>3</v>
      </c>
    </row>
    <row r="45" spans="1:21" ht="62">
      <c r="B45" s="113" t="s">
        <v>417</v>
      </c>
      <c r="C45" s="113" t="s">
        <v>431</v>
      </c>
      <c r="D45" s="113" t="s">
        <v>328</v>
      </c>
      <c r="E45" s="113" t="s">
        <v>350</v>
      </c>
      <c r="F45" s="113" t="s">
        <v>24</v>
      </c>
      <c r="G45" s="113" t="s">
        <v>352</v>
      </c>
      <c r="H45" s="113" t="s">
        <v>432</v>
      </c>
      <c r="I45" s="113" t="s">
        <v>358</v>
      </c>
      <c r="J45" s="113" t="s">
        <v>433</v>
      </c>
      <c r="K45" s="113" t="s">
        <v>421</v>
      </c>
      <c r="L45" s="113">
        <v>3</v>
      </c>
      <c r="M45" s="113">
        <f t="shared" si="1"/>
        <v>3</v>
      </c>
      <c r="N45" s="113"/>
      <c r="O45" s="113" t="b">
        <v>0</v>
      </c>
      <c r="P45" s="113" t="b">
        <v>1</v>
      </c>
      <c r="Q45" s="113" t="b">
        <v>0</v>
      </c>
      <c r="R45" s="113" t="b">
        <v>0</v>
      </c>
      <c r="S45" s="113" t="b">
        <v>1</v>
      </c>
      <c r="T45" s="113" t="b">
        <v>0</v>
      </c>
      <c r="U45" s="113">
        <v>3</v>
      </c>
    </row>
    <row r="46" spans="1:21" ht="77.5">
      <c r="A46" t="s">
        <v>434</v>
      </c>
      <c r="B46" s="113" t="s">
        <v>417</v>
      </c>
      <c r="C46" s="113" t="s">
        <v>435</v>
      </c>
      <c r="D46" s="113" t="s">
        <v>328</v>
      </c>
      <c r="E46" s="113" t="s">
        <v>350</v>
      </c>
      <c r="F46" s="113" t="s">
        <v>436</v>
      </c>
      <c r="G46" s="113" t="s">
        <v>352</v>
      </c>
      <c r="H46" s="113" t="s">
        <v>437</v>
      </c>
      <c r="I46" s="113" t="s">
        <v>354</v>
      </c>
      <c r="J46" s="113" t="s">
        <v>366</v>
      </c>
      <c r="K46" s="113" t="s">
        <v>427</v>
      </c>
      <c r="L46" s="113">
        <v>2</v>
      </c>
      <c r="M46" s="113">
        <f t="shared" si="1"/>
        <v>0</v>
      </c>
      <c r="N46" s="113"/>
      <c r="O46" s="113" t="b">
        <v>1</v>
      </c>
      <c r="P46" s="113" t="b">
        <v>0</v>
      </c>
      <c r="Q46" s="113" t="b">
        <v>0</v>
      </c>
      <c r="R46" s="113" t="b">
        <v>0</v>
      </c>
      <c r="S46" s="113" t="b">
        <v>1</v>
      </c>
      <c r="T46" s="113" t="b">
        <v>1</v>
      </c>
      <c r="U46" s="113">
        <v>2</v>
      </c>
    </row>
    <row r="47" spans="1:21" ht="77.5">
      <c r="B47" s="113" t="s">
        <v>417</v>
      </c>
      <c r="C47" s="113" t="s">
        <v>438</v>
      </c>
      <c r="D47" s="113" t="s">
        <v>328</v>
      </c>
      <c r="E47" s="113" t="s">
        <v>350</v>
      </c>
      <c r="F47" s="113" t="s">
        <v>439</v>
      </c>
      <c r="G47" s="113" t="s">
        <v>352</v>
      </c>
      <c r="H47" s="113" t="s">
        <v>362</v>
      </c>
      <c r="I47" s="113" t="s">
        <v>333</v>
      </c>
      <c r="J47" s="113" t="s">
        <v>363</v>
      </c>
      <c r="K47" s="113" t="s">
        <v>421</v>
      </c>
      <c r="L47" s="113">
        <v>3</v>
      </c>
      <c r="M47" s="113">
        <f t="shared" si="1"/>
        <v>3</v>
      </c>
      <c r="N47" s="113"/>
      <c r="O47" s="113" t="b">
        <v>1</v>
      </c>
      <c r="P47" s="113" t="b">
        <v>0</v>
      </c>
      <c r="Q47" s="113" t="b">
        <v>0</v>
      </c>
      <c r="R47" s="113" t="b">
        <v>0</v>
      </c>
      <c r="S47" s="113" t="b">
        <v>1</v>
      </c>
      <c r="T47" s="113" t="b">
        <v>0</v>
      </c>
      <c r="U47" s="113">
        <v>3</v>
      </c>
    </row>
    <row r="48" spans="1:21" ht="77.5">
      <c r="B48" s="113" t="s">
        <v>417</v>
      </c>
      <c r="C48" s="113" t="s">
        <v>440</v>
      </c>
      <c r="D48" s="113" t="s">
        <v>328</v>
      </c>
      <c r="E48" s="113" t="s">
        <v>367</v>
      </c>
      <c r="F48" s="113" t="s">
        <v>439</v>
      </c>
      <c r="G48" s="113" t="s">
        <v>352</v>
      </c>
      <c r="H48" s="113" t="s">
        <v>441</v>
      </c>
      <c r="I48" s="113" t="s">
        <v>333</v>
      </c>
      <c r="J48" s="113" t="s">
        <v>369</v>
      </c>
      <c r="K48" s="113" t="s">
        <v>421</v>
      </c>
      <c r="L48" s="113">
        <v>2</v>
      </c>
      <c r="M48" s="113">
        <f t="shared" si="1"/>
        <v>2</v>
      </c>
      <c r="N48" s="113"/>
      <c r="O48" s="113" t="b">
        <v>1</v>
      </c>
      <c r="P48" s="113" t="b">
        <v>0</v>
      </c>
      <c r="Q48" s="113" t="b">
        <v>0</v>
      </c>
      <c r="R48" s="113" t="b">
        <v>0</v>
      </c>
      <c r="S48" s="113" t="b">
        <v>1</v>
      </c>
      <c r="T48" s="113" t="b">
        <v>0</v>
      </c>
      <c r="U48" s="113">
        <v>2</v>
      </c>
    </row>
    <row r="49" spans="2:21" ht="108.5">
      <c r="B49" s="113" t="s">
        <v>417</v>
      </c>
      <c r="C49" s="113" t="s">
        <v>442</v>
      </c>
      <c r="D49" s="113" t="s">
        <v>328</v>
      </c>
      <c r="E49" s="113" t="s">
        <v>367</v>
      </c>
      <c r="F49" s="113" t="s">
        <v>200</v>
      </c>
      <c r="G49" s="113" t="s">
        <v>352</v>
      </c>
      <c r="H49" s="113" t="s">
        <v>443</v>
      </c>
      <c r="I49" s="113" t="s">
        <v>358</v>
      </c>
      <c r="J49" s="113" t="s">
        <v>444</v>
      </c>
      <c r="K49" s="113" t="s">
        <v>421</v>
      </c>
      <c r="L49" s="113">
        <v>3</v>
      </c>
      <c r="M49" s="113">
        <f t="shared" si="1"/>
        <v>3</v>
      </c>
      <c r="N49" s="113"/>
      <c r="O49" s="113" t="b">
        <v>0</v>
      </c>
      <c r="P49" s="113" t="b">
        <v>1</v>
      </c>
      <c r="Q49" s="113" t="b">
        <v>0</v>
      </c>
      <c r="R49" s="113" t="b">
        <v>0</v>
      </c>
      <c r="S49" s="113" t="b">
        <v>1</v>
      </c>
      <c r="T49" s="113" t="b">
        <v>0</v>
      </c>
      <c r="U49" s="113">
        <v>3</v>
      </c>
    </row>
    <row r="50" spans="2:21" ht="170.5">
      <c r="B50" s="113" t="s">
        <v>417</v>
      </c>
      <c r="C50" s="113" t="s">
        <v>445</v>
      </c>
      <c r="D50" s="113" t="s">
        <v>328</v>
      </c>
      <c r="E50" s="113" t="s">
        <v>350</v>
      </c>
      <c r="F50" s="113" t="s">
        <v>446</v>
      </c>
      <c r="G50" s="113" t="s">
        <v>374</v>
      </c>
      <c r="H50" s="113" t="s">
        <v>375</v>
      </c>
      <c r="I50" s="113" t="s">
        <v>354</v>
      </c>
      <c r="J50" s="113" t="s">
        <v>376</v>
      </c>
      <c r="K50" s="113" t="s">
        <v>421</v>
      </c>
      <c r="L50" s="113">
        <v>3</v>
      </c>
      <c r="M50" s="113">
        <f t="shared" si="1"/>
        <v>3</v>
      </c>
      <c r="N50" s="113"/>
      <c r="O50" s="113" t="b">
        <v>0</v>
      </c>
      <c r="P50" s="113" t="b">
        <v>1</v>
      </c>
      <c r="Q50" s="113" t="b">
        <v>0</v>
      </c>
      <c r="R50" s="113" t="b">
        <v>0</v>
      </c>
      <c r="S50" s="113" t="b">
        <v>1</v>
      </c>
      <c r="T50" s="113" t="b">
        <v>0</v>
      </c>
      <c r="U50" s="113">
        <v>3</v>
      </c>
    </row>
    <row r="51" spans="2:21" ht="217">
      <c r="B51" s="113" t="s">
        <v>417</v>
      </c>
      <c r="C51" s="113" t="s">
        <v>447</v>
      </c>
      <c r="D51" s="113" t="s">
        <v>328</v>
      </c>
      <c r="E51" s="113" t="s">
        <v>350</v>
      </c>
      <c r="F51" s="113" t="s">
        <v>378</v>
      </c>
      <c r="G51" s="113" t="s">
        <v>379</v>
      </c>
      <c r="H51" s="113" t="s">
        <v>380</v>
      </c>
      <c r="I51" s="113" t="s">
        <v>354</v>
      </c>
      <c r="J51" s="113" t="s">
        <v>381</v>
      </c>
      <c r="K51" s="113" t="s">
        <v>421</v>
      </c>
      <c r="L51" s="113">
        <v>3</v>
      </c>
      <c r="M51" s="113">
        <f t="shared" si="1"/>
        <v>3</v>
      </c>
      <c r="N51" s="113"/>
      <c r="O51" s="113" t="b">
        <v>0</v>
      </c>
      <c r="P51" s="113" t="b">
        <v>1</v>
      </c>
      <c r="Q51" s="113" t="b">
        <v>0</v>
      </c>
      <c r="R51" s="113" t="b">
        <v>0</v>
      </c>
      <c r="S51" s="113" t="b">
        <v>1</v>
      </c>
      <c r="T51" s="113" t="b">
        <v>0</v>
      </c>
      <c r="U51" s="113">
        <v>3</v>
      </c>
    </row>
    <row r="52" spans="2:21" ht="77.5">
      <c r="B52" s="113" t="s">
        <v>417</v>
      </c>
      <c r="C52" s="113" t="s">
        <v>96</v>
      </c>
      <c r="D52" s="113" t="s">
        <v>328</v>
      </c>
      <c r="E52" s="113" t="s">
        <v>367</v>
      </c>
      <c r="F52" s="113" t="s">
        <v>95</v>
      </c>
      <c r="G52" s="113" t="s">
        <v>387</v>
      </c>
      <c r="H52" s="113" t="s">
        <v>448</v>
      </c>
      <c r="I52" s="113" t="s">
        <v>333</v>
      </c>
      <c r="J52" s="113" t="s">
        <v>369</v>
      </c>
      <c r="K52" s="113" t="s">
        <v>427</v>
      </c>
      <c r="L52" s="113">
        <v>2</v>
      </c>
      <c r="M52" s="113">
        <f t="shared" si="1"/>
        <v>0</v>
      </c>
      <c r="N52" s="113"/>
      <c r="O52" s="113" t="b">
        <v>0</v>
      </c>
      <c r="P52" s="113" t="b">
        <v>0</v>
      </c>
      <c r="Q52" s="113" t="b">
        <v>1</v>
      </c>
      <c r="R52" s="113" t="b">
        <v>0</v>
      </c>
      <c r="S52" s="113" t="b">
        <v>0</v>
      </c>
      <c r="T52" s="113" t="b">
        <v>0</v>
      </c>
      <c r="U52" s="113">
        <v>2</v>
      </c>
    </row>
    <row r="53" spans="2:21" ht="93">
      <c r="B53" s="113" t="s">
        <v>417</v>
      </c>
      <c r="C53" s="113" t="s">
        <v>449</v>
      </c>
      <c r="D53" s="113" t="s">
        <v>328</v>
      </c>
      <c r="E53" s="113" t="s">
        <v>350</v>
      </c>
      <c r="F53" s="113" t="s">
        <v>390</v>
      </c>
      <c r="G53" s="113" t="s">
        <v>387</v>
      </c>
      <c r="H53" s="113" t="s">
        <v>391</v>
      </c>
      <c r="I53" s="113" t="s">
        <v>358</v>
      </c>
      <c r="J53" s="113" t="s">
        <v>392</v>
      </c>
      <c r="K53" s="113" t="s">
        <v>421</v>
      </c>
      <c r="L53" s="113">
        <v>5</v>
      </c>
      <c r="M53" s="113">
        <f t="shared" si="1"/>
        <v>5</v>
      </c>
      <c r="N53" s="113"/>
      <c r="O53" s="113" t="b">
        <v>0</v>
      </c>
      <c r="P53" s="113" t="b">
        <v>0</v>
      </c>
      <c r="Q53" s="113" t="b">
        <v>1</v>
      </c>
      <c r="R53" s="113" t="b">
        <v>0</v>
      </c>
      <c r="S53" s="113" t="b">
        <v>0</v>
      </c>
      <c r="T53" s="113" t="b">
        <v>0</v>
      </c>
      <c r="U53" s="113">
        <v>5</v>
      </c>
    </row>
    <row r="54" spans="2:21" ht="62">
      <c r="B54" s="113" t="s">
        <v>417</v>
      </c>
      <c r="C54" s="113" t="s">
        <v>450</v>
      </c>
      <c r="D54" s="113" t="s">
        <v>328</v>
      </c>
      <c r="E54" s="113" t="s">
        <v>350</v>
      </c>
      <c r="F54" s="113" t="s">
        <v>62</v>
      </c>
      <c r="G54" s="113" t="s">
        <v>397</v>
      </c>
      <c r="H54" s="113" t="s">
        <v>451</v>
      </c>
      <c r="I54" s="113" t="s">
        <v>354</v>
      </c>
      <c r="J54" s="113" t="s">
        <v>366</v>
      </c>
      <c r="K54" s="113" t="s">
        <v>421</v>
      </c>
      <c r="L54" s="113">
        <v>3</v>
      </c>
      <c r="M54" s="113">
        <f t="shared" si="1"/>
        <v>3</v>
      </c>
      <c r="N54" s="113"/>
      <c r="O54" s="113" t="b">
        <v>0</v>
      </c>
      <c r="P54" s="113" t="b">
        <v>0</v>
      </c>
      <c r="Q54" s="113" t="b">
        <v>1</v>
      </c>
      <c r="R54" s="113" t="b">
        <v>0</v>
      </c>
      <c r="S54" s="113" t="b">
        <v>0</v>
      </c>
      <c r="T54" s="113" t="b">
        <v>0</v>
      </c>
      <c r="U54" s="113">
        <v>3</v>
      </c>
    </row>
    <row r="55" spans="2:21" ht="62">
      <c r="B55" s="113" t="s">
        <v>417</v>
      </c>
      <c r="C55" s="113" t="s">
        <v>452</v>
      </c>
      <c r="D55" s="113" t="s">
        <v>328</v>
      </c>
      <c r="E55" s="113" t="s">
        <v>350</v>
      </c>
      <c r="F55" s="113" t="s">
        <v>62</v>
      </c>
      <c r="G55" s="113" t="s">
        <v>387</v>
      </c>
      <c r="H55" s="113" t="s">
        <v>400</v>
      </c>
      <c r="I55" s="113" t="s">
        <v>354</v>
      </c>
      <c r="J55" s="113" t="s">
        <v>381</v>
      </c>
      <c r="K55" s="113" t="s">
        <v>421</v>
      </c>
      <c r="L55" s="113">
        <v>3</v>
      </c>
      <c r="M55" s="113">
        <f t="shared" si="1"/>
        <v>3</v>
      </c>
      <c r="N55" s="113"/>
      <c r="O55" s="113" t="b">
        <v>0</v>
      </c>
      <c r="P55" s="113" t="b">
        <v>0</v>
      </c>
      <c r="Q55" s="113" t="b">
        <v>1</v>
      </c>
      <c r="R55" s="113" t="b">
        <v>0</v>
      </c>
      <c r="S55" s="113" t="b">
        <v>0</v>
      </c>
      <c r="T55" s="113" t="b">
        <v>0</v>
      </c>
      <c r="U55" s="113">
        <v>3</v>
      </c>
    </row>
    <row r="56" spans="2:21" ht="77.5">
      <c r="B56" s="113" t="s">
        <v>417</v>
      </c>
      <c r="C56" s="113" t="s">
        <v>453</v>
      </c>
      <c r="D56" s="113" t="s">
        <v>328</v>
      </c>
      <c r="E56" s="113" t="s">
        <v>367</v>
      </c>
      <c r="F56" s="113" t="s">
        <v>62</v>
      </c>
      <c r="G56" s="113" t="s">
        <v>397</v>
      </c>
      <c r="H56" s="113" t="s">
        <v>402</v>
      </c>
      <c r="I56" s="113" t="s">
        <v>333</v>
      </c>
      <c r="J56" s="113" t="s">
        <v>369</v>
      </c>
      <c r="K56" s="113" t="s">
        <v>427</v>
      </c>
      <c r="L56" s="113">
        <v>3</v>
      </c>
      <c r="M56" s="113">
        <f t="shared" si="1"/>
        <v>0</v>
      </c>
      <c r="N56" s="113"/>
      <c r="O56" s="113" t="b">
        <v>0</v>
      </c>
      <c r="P56" s="113" t="b">
        <v>0</v>
      </c>
      <c r="Q56" s="113" t="b">
        <v>1</v>
      </c>
      <c r="R56" s="113" t="b">
        <v>0</v>
      </c>
      <c r="S56" s="113" t="b">
        <v>0</v>
      </c>
      <c r="T56" s="113" t="b">
        <v>0</v>
      </c>
      <c r="U56" s="113">
        <v>3</v>
      </c>
    </row>
    <row r="57" spans="2:21" ht="62">
      <c r="B57" s="113" t="s">
        <v>417</v>
      </c>
      <c r="C57" s="113" t="s">
        <v>454</v>
      </c>
      <c r="D57" s="113" t="s">
        <v>328</v>
      </c>
      <c r="E57" s="113" t="s">
        <v>350</v>
      </c>
      <c r="F57" s="113" t="s">
        <v>62</v>
      </c>
      <c r="G57" s="113" t="s">
        <v>397</v>
      </c>
      <c r="H57" s="113" t="s">
        <v>404</v>
      </c>
      <c r="I57" s="113" t="s">
        <v>354</v>
      </c>
      <c r="J57" s="113" t="s">
        <v>366</v>
      </c>
      <c r="K57" s="113" t="s">
        <v>421</v>
      </c>
      <c r="L57" s="113">
        <v>3</v>
      </c>
      <c r="M57" s="113">
        <f t="shared" si="1"/>
        <v>3</v>
      </c>
      <c r="N57" s="113"/>
      <c r="O57" s="113" t="b">
        <v>0</v>
      </c>
      <c r="P57" s="113" t="b">
        <v>0</v>
      </c>
      <c r="Q57" s="113" t="b">
        <v>1</v>
      </c>
      <c r="R57" s="113" t="b">
        <v>0</v>
      </c>
      <c r="S57" s="113" t="b">
        <v>0</v>
      </c>
      <c r="T57" s="113" t="b">
        <v>0</v>
      </c>
      <c r="U57" s="113">
        <v>3</v>
      </c>
    </row>
    <row r="58" spans="2:21" ht="62">
      <c r="B58" s="113" t="s">
        <v>417</v>
      </c>
      <c r="C58" s="113" t="s">
        <v>455</v>
      </c>
      <c r="D58" s="113" t="s">
        <v>328</v>
      </c>
      <c r="E58" s="113" t="s">
        <v>367</v>
      </c>
      <c r="F58" s="113" t="s">
        <v>62</v>
      </c>
      <c r="G58" s="113" t="s">
        <v>397</v>
      </c>
      <c r="H58" s="113" t="s">
        <v>456</v>
      </c>
      <c r="I58" s="113" t="s">
        <v>333</v>
      </c>
      <c r="J58" s="113" t="s">
        <v>369</v>
      </c>
      <c r="K58" s="113" t="s">
        <v>427</v>
      </c>
      <c r="L58" s="113">
        <v>3</v>
      </c>
      <c r="M58" s="113">
        <f t="shared" si="1"/>
        <v>0</v>
      </c>
      <c r="N58" s="113"/>
      <c r="O58" s="113" t="b">
        <v>0</v>
      </c>
      <c r="P58" s="113" t="b">
        <v>0</v>
      </c>
      <c r="Q58" s="113" t="b">
        <v>1</v>
      </c>
      <c r="R58" s="113" t="b">
        <v>0</v>
      </c>
      <c r="S58" s="113" t="b">
        <v>0</v>
      </c>
      <c r="T58" s="113" t="b">
        <v>0</v>
      </c>
      <c r="U58" s="113">
        <v>3</v>
      </c>
    </row>
    <row r="59" spans="2:21" ht="62">
      <c r="B59" s="113" t="s">
        <v>417</v>
      </c>
      <c r="C59" s="113" t="s">
        <v>457</v>
      </c>
      <c r="D59" s="113" t="s">
        <v>328</v>
      </c>
      <c r="E59" s="113" t="s">
        <v>350</v>
      </c>
      <c r="F59" s="113" t="s">
        <v>382</v>
      </c>
      <c r="G59" s="113" t="s">
        <v>383</v>
      </c>
      <c r="H59" s="113" t="s">
        <v>458</v>
      </c>
      <c r="I59" s="113" t="s">
        <v>354</v>
      </c>
      <c r="J59" s="113" t="s">
        <v>384</v>
      </c>
      <c r="K59" s="113" t="s">
        <v>421</v>
      </c>
      <c r="L59" s="113">
        <v>4</v>
      </c>
      <c r="M59" s="113">
        <f t="shared" si="1"/>
        <v>4</v>
      </c>
      <c r="N59" s="113"/>
      <c r="O59" s="113" t="b">
        <v>0</v>
      </c>
      <c r="P59" s="113" t="b">
        <v>0</v>
      </c>
      <c r="Q59" s="113" t="b">
        <v>0</v>
      </c>
      <c r="R59" s="113" t="b">
        <v>0</v>
      </c>
      <c r="S59" s="113" t="b">
        <v>1</v>
      </c>
      <c r="T59" s="113" t="b">
        <v>1</v>
      </c>
      <c r="U59" s="113">
        <v>4</v>
      </c>
    </row>
    <row r="60" spans="2:21" ht="62">
      <c r="B60" s="113" t="s">
        <v>417</v>
      </c>
      <c r="C60" s="113" t="s">
        <v>459</v>
      </c>
      <c r="D60" s="113" t="s">
        <v>328</v>
      </c>
      <c r="E60" s="113" t="s">
        <v>367</v>
      </c>
      <c r="F60" s="113" t="s">
        <v>406</v>
      </c>
      <c r="G60" s="113" t="s">
        <v>407</v>
      </c>
      <c r="H60" s="113" t="s">
        <v>408</v>
      </c>
      <c r="I60" s="113" t="s">
        <v>333</v>
      </c>
      <c r="J60" s="113" t="s">
        <v>460</v>
      </c>
      <c r="K60" s="113" t="s">
        <v>421</v>
      </c>
      <c r="L60" s="113">
        <v>3</v>
      </c>
      <c r="M60" s="113">
        <f t="shared" si="1"/>
        <v>3</v>
      </c>
      <c r="N60" s="113"/>
      <c r="O60" s="113" t="b">
        <v>1</v>
      </c>
      <c r="P60" s="113" t="b">
        <v>0</v>
      </c>
      <c r="Q60" s="113" t="b">
        <v>0</v>
      </c>
      <c r="R60" s="113" t="b">
        <v>0</v>
      </c>
      <c r="S60" s="113" t="b">
        <v>0</v>
      </c>
      <c r="T60" s="113" t="b">
        <v>0</v>
      </c>
      <c r="U60" s="113">
        <v>3</v>
      </c>
    </row>
    <row r="61" spans="2:21" ht="62">
      <c r="B61" s="113" t="s">
        <v>417</v>
      </c>
      <c r="C61" s="113" t="s">
        <v>103</v>
      </c>
      <c r="D61" s="113" t="s">
        <v>411</v>
      </c>
      <c r="E61" s="113" t="s">
        <v>337</v>
      </c>
      <c r="F61" s="113" t="s">
        <v>281</v>
      </c>
      <c r="G61" s="113" t="s">
        <v>407</v>
      </c>
      <c r="H61" s="113" t="s">
        <v>412</v>
      </c>
      <c r="I61" s="113" t="s">
        <v>333</v>
      </c>
      <c r="J61" s="113" t="s">
        <v>413</v>
      </c>
      <c r="K61" s="113" t="s">
        <v>421</v>
      </c>
      <c r="L61" s="113">
        <v>3</v>
      </c>
      <c r="M61" s="113">
        <f t="shared" si="1"/>
        <v>3</v>
      </c>
      <c r="N61" s="113"/>
      <c r="O61" s="113" t="b">
        <v>1</v>
      </c>
      <c r="P61" s="113" t="b">
        <v>0</v>
      </c>
      <c r="Q61" s="113" t="b">
        <v>0</v>
      </c>
      <c r="R61" s="113" t="b">
        <v>0</v>
      </c>
      <c r="S61" s="113" t="b">
        <v>0</v>
      </c>
      <c r="T61" s="113" t="b">
        <v>0</v>
      </c>
      <c r="U61" s="113">
        <v>3</v>
      </c>
    </row>
    <row r="62" spans="2:21" ht="62">
      <c r="B62" s="113" t="s">
        <v>417</v>
      </c>
      <c r="C62" s="113" t="s">
        <v>461</v>
      </c>
      <c r="D62" s="113" t="s">
        <v>328</v>
      </c>
      <c r="E62" s="113" t="s">
        <v>367</v>
      </c>
      <c r="F62" s="113" t="s">
        <v>283</v>
      </c>
      <c r="G62" s="113" t="s">
        <v>407</v>
      </c>
      <c r="H62" s="113" t="s">
        <v>462</v>
      </c>
      <c r="I62" s="113" t="s">
        <v>333</v>
      </c>
      <c r="J62" s="113" t="s">
        <v>416</v>
      </c>
      <c r="K62" s="113" t="s">
        <v>421</v>
      </c>
      <c r="L62" s="113">
        <v>3</v>
      </c>
      <c r="M62" s="113">
        <f t="shared" si="1"/>
        <v>3</v>
      </c>
      <c r="N62" s="113"/>
      <c r="O62" s="113" t="b">
        <v>1</v>
      </c>
      <c r="P62" s="113" t="b">
        <v>0</v>
      </c>
      <c r="Q62" s="113" t="b">
        <v>0</v>
      </c>
      <c r="R62" s="113" t="b">
        <v>0</v>
      </c>
      <c r="S62" s="113" t="b">
        <v>0</v>
      </c>
      <c r="T62" s="113" t="b">
        <v>0</v>
      </c>
      <c r="U62" s="113">
        <v>3</v>
      </c>
    </row>
    <row r="63" spans="2:21" ht="155">
      <c r="B63" s="114" t="s">
        <v>463</v>
      </c>
      <c r="C63" s="114" t="s">
        <v>464</v>
      </c>
      <c r="D63" s="114" t="s">
        <v>328</v>
      </c>
      <c r="E63" s="114" t="s">
        <v>329</v>
      </c>
      <c r="F63" s="114" t="s">
        <v>465</v>
      </c>
      <c r="G63" s="114" t="s">
        <v>331</v>
      </c>
      <c r="H63" s="138" t="s">
        <v>466</v>
      </c>
      <c r="I63" s="114" t="s">
        <v>333</v>
      </c>
      <c r="J63" s="114" t="s">
        <v>467</v>
      </c>
      <c r="K63" s="114" t="s">
        <v>348</v>
      </c>
      <c r="L63" s="114">
        <v>5</v>
      </c>
      <c r="M63" s="114">
        <f t="shared" si="1"/>
        <v>0</v>
      </c>
      <c r="N63" s="135" t="s">
        <v>468</v>
      </c>
      <c r="O63" s="114" t="b">
        <v>1</v>
      </c>
      <c r="P63" s="114" t="b">
        <v>0</v>
      </c>
      <c r="Q63" s="114" t="b">
        <v>0</v>
      </c>
      <c r="R63" s="114" t="b">
        <v>0</v>
      </c>
      <c r="S63" s="114" t="b">
        <v>0</v>
      </c>
      <c r="T63" s="114" t="b">
        <v>0</v>
      </c>
      <c r="U63" s="114">
        <v>5</v>
      </c>
    </row>
    <row r="64" spans="2:21" ht="77.5">
      <c r="B64" s="114" t="s">
        <v>463</v>
      </c>
      <c r="C64" s="114" t="s">
        <v>469</v>
      </c>
      <c r="D64" s="114" t="s">
        <v>328</v>
      </c>
      <c r="E64" s="114" t="s">
        <v>350</v>
      </c>
      <c r="F64" s="114" t="s">
        <v>470</v>
      </c>
      <c r="G64" s="114" t="s">
        <v>352</v>
      </c>
      <c r="H64" s="114" t="s">
        <v>471</v>
      </c>
      <c r="I64" s="114" t="s">
        <v>354</v>
      </c>
      <c r="J64" s="114" t="s">
        <v>472</v>
      </c>
      <c r="K64" s="114" t="s">
        <v>348</v>
      </c>
      <c r="L64" s="114">
        <v>4</v>
      </c>
      <c r="M64" s="114">
        <f t="shared" si="1"/>
        <v>0</v>
      </c>
      <c r="N64" s="114"/>
      <c r="O64" s="114" t="b">
        <v>0</v>
      </c>
      <c r="P64" s="114" t="b">
        <v>1</v>
      </c>
      <c r="Q64" s="114" t="b">
        <v>0</v>
      </c>
      <c r="R64" s="114" t="b">
        <v>0</v>
      </c>
      <c r="S64" s="114" t="b">
        <v>1</v>
      </c>
      <c r="T64" s="114" t="b">
        <v>0</v>
      </c>
      <c r="U64" s="114">
        <v>4</v>
      </c>
    </row>
    <row r="65" spans="1:21" ht="139.5">
      <c r="B65" s="114" t="s">
        <v>463</v>
      </c>
      <c r="C65" s="114" t="s">
        <v>473</v>
      </c>
      <c r="D65" s="114" t="s">
        <v>328</v>
      </c>
      <c r="E65" s="114" t="s">
        <v>350</v>
      </c>
      <c r="F65" s="114" t="s">
        <v>474</v>
      </c>
      <c r="G65" s="114" t="s">
        <v>374</v>
      </c>
      <c r="H65" s="114" t="s">
        <v>475</v>
      </c>
      <c r="I65" s="114" t="s">
        <v>354</v>
      </c>
      <c r="J65" s="114" t="s">
        <v>476</v>
      </c>
      <c r="K65" s="114" t="s">
        <v>348</v>
      </c>
      <c r="L65" s="114">
        <v>3</v>
      </c>
      <c r="M65" s="114">
        <f t="shared" si="1"/>
        <v>0</v>
      </c>
      <c r="N65" s="114"/>
      <c r="O65" s="114" t="b">
        <v>1</v>
      </c>
      <c r="P65" s="114" t="b">
        <v>1</v>
      </c>
      <c r="Q65" s="114" t="b">
        <v>0</v>
      </c>
      <c r="R65" s="114" t="b">
        <v>0</v>
      </c>
      <c r="S65" s="114" t="b">
        <v>1</v>
      </c>
      <c r="T65" s="114" t="b">
        <v>0</v>
      </c>
      <c r="U65" s="114">
        <v>3</v>
      </c>
    </row>
    <row r="66" spans="1:21" ht="93">
      <c r="B66" s="114" t="s">
        <v>463</v>
      </c>
      <c r="C66" s="114" t="s">
        <v>477</v>
      </c>
      <c r="D66" s="114" t="s">
        <v>328</v>
      </c>
      <c r="E66" s="114" t="s">
        <v>350</v>
      </c>
      <c r="F66" s="114" t="s">
        <v>286</v>
      </c>
      <c r="G66" s="114" t="s">
        <v>379</v>
      </c>
      <c r="H66" s="114" t="s">
        <v>380</v>
      </c>
      <c r="I66" s="114" t="s">
        <v>354</v>
      </c>
      <c r="J66" s="114" t="s">
        <v>381</v>
      </c>
      <c r="K66" s="114" t="s">
        <v>348</v>
      </c>
      <c r="L66" s="114">
        <v>3</v>
      </c>
      <c r="M66" s="114">
        <f t="shared" si="1"/>
        <v>0</v>
      </c>
      <c r="N66" s="114"/>
      <c r="O66" s="114" t="b">
        <v>0</v>
      </c>
      <c r="P66" s="114" t="b">
        <v>0</v>
      </c>
      <c r="Q66" s="114" t="b">
        <v>1</v>
      </c>
      <c r="R66" s="114" t="b">
        <v>0</v>
      </c>
      <c r="S66" s="114" t="b">
        <v>1</v>
      </c>
      <c r="T66" s="114" t="b">
        <v>0</v>
      </c>
      <c r="U66" s="114">
        <v>3</v>
      </c>
    </row>
    <row r="67" spans="1:21" ht="77.5">
      <c r="B67" s="114" t="s">
        <v>463</v>
      </c>
      <c r="C67" s="114" t="s">
        <v>478</v>
      </c>
      <c r="D67" s="114" t="s">
        <v>328</v>
      </c>
      <c r="E67" s="114" t="s">
        <v>350</v>
      </c>
      <c r="F67" s="114" t="s">
        <v>42</v>
      </c>
      <c r="G67" s="114" t="s">
        <v>352</v>
      </c>
      <c r="H67" s="114" t="s">
        <v>479</v>
      </c>
      <c r="I67" s="114" t="s">
        <v>333</v>
      </c>
      <c r="J67" s="114" t="s">
        <v>371</v>
      </c>
      <c r="K67" s="114" t="s">
        <v>348</v>
      </c>
      <c r="L67" s="114">
        <v>5</v>
      </c>
      <c r="M67" s="114">
        <f t="shared" si="1"/>
        <v>0</v>
      </c>
      <c r="N67" s="114"/>
      <c r="O67" s="114" t="b">
        <v>0</v>
      </c>
      <c r="P67" s="114" t="b">
        <v>1</v>
      </c>
      <c r="Q67" s="114" t="b">
        <v>0</v>
      </c>
      <c r="R67" s="114" t="b">
        <v>0</v>
      </c>
      <c r="S67" s="114" t="b">
        <v>1</v>
      </c>
      <c r="T67" s="114" t="b">
        <v>0</v>
      </c>
      <c r="U67" s="114">
        <v>5</v>
      </c>
    </row>
    <row r="68" spans="1:21" ht="77.5">
      <c r="B68" s="137" t="s">
        <v>463</v>
      </c>
      <c r="C68" s="137" t="s">
        <v>132</v>
      </c>
      <c r="D68" s="137" t="s">
        <v>328</v>
      </c>
      <c r="E68" s="137" t="s">
        <v>367</v>
      </c>
      <c r="F68" s="137" t="s">
        <v>279</v>
      </c>
      <c r="G68" s="137" t="s">
        <v>383</v>
      </c>
      <c r="H68" s="137" t="s">
        <v>480</v>
      </c>
      <c r="I68" s="137" t="s">
        <v>354</v>
      </c>
      <c r="J68" s="137" t="s">
        <v>369</v>
      </c>
      <c r="K68" s="137" t="s">
        <v>348</v>
      </c>
      <c r="L68" s="137">
        <v>4</v>
      </c>
      <c r="M68" s="137">
        <f t="shared" si="1"/>
        <v>0</v>
      </c>
      <c r="N68" s="137" t="s">
        <v>481</v>
      </c>
      <c r="O68" s="137" t="b">
        <v>0</v>
      </c>
      <c r="P68" s="137" t="b">
        <v>0</v>
      </c>
      <c r="Q68" s="137" t="b">
        <v>0</v>
      </c>
      <c r="R68" s="137" t="b">
        <v>0</v>
      </c>
      <c r="S68" s="137" t="b">
        <v>1</v>
      </c>
      <c r="T68" s="137" t="b">
        <v>1</v>
      </c>
      <c r="U68" s="137">
        <v>4</v>
      </c>
    </row>
    <row r="69" spans="1:21" ht="93">
      <c r="B69" s="114" t="s">
        <v>463</v>
      </c>
      <c r="C69" s="114" t="s">
        <v>136</v>
      </c>
      <c r="D69" s="114" t="s">
        <v>328</v>
      </c>
      <c r="E69" s="114" t="s">
        <v>367</v>
      </c>
      <c r="F69" s="114" t="s">
        <v>482</v>
      </c>
      <c r="G69" s="114" t="s">
        <v>387</v>
      </c>
      <c r="H69" s="114" t="s">
        <v>483</v>
      </c>
      <c r="I69" s="114" t="s">
        <v>333</v>
      </c>
      <c r="J69" s="114" t="s">
        <v>369</v>
      </c>
      <c r="K69" s="114" t="s">
        <v>348</v>
      </c>
      <c r="L69" s="114">
        <v>5</v>
      </c>
      <c r="M69" s="114">
        <f t="shared" si="1"/>
        <v>0</v>
      </c>
      <c r="N69" s="114"/>
      <c r="O69" s="114" t="b">
        <v>0</v>
      </c>
      <c r="P69" s="114" t="b">
        <v>0</v>
      </c>
      <c r="Q69" s="114" t="b">
        <v>1</v>
      </c>
      <c r="R69" s="114" t="b">
        <v>0</v>
      </c>
      <c r="S69" s="114" t="b">
        <v>0</v>
      </c>
      <c r="T69" s="114" t="b">
        <v>0</v>
      </c>
      <c r="U69" s="114">
        <v>5</v>
      </c>
    </row>
    <row r="70" spans="1:21" ht="93">
      <c r="B70" s="114" t="s">
        <v>463</v>
      </c>
      <c r="C70" s="114" t="s">
        <v>484</v>
      </c>
      <c r="D70" s="114" t="s">
        <v>328</v>
      </c>
      <c r="E70" s="114" t="s">
        <v>350</v>
      </c>
      <c r="F70" s="114" t="s">
        <v>286</v>
      </c>
      <c r="G70" s="114" t="s">
        <v>387</v>
      </c>
      <c r="H70" s="114" t="s">
        <v>391</v>
      </c>
      <c r="I70" s="114" t="s">
        <v>358</v>
      </c>
      <c r="J70" s="114" t="s">
        <v>392</v>
      </c>
      <c r="K70" s="114" t="s">
        <v>348</v>
      </c>
      <c r="L70" s="114">
        <v>5</v>
      </c>
      <c r="M70" s="114">
        <f t="shared" si="1"/>
        <v>0</v>
      </c>
      <c r="N70" s="114"/>
      <c r="O70" s="114" t="b">
        <v>0</v>
      </c>
      <c r="P70" s="114" t="b">
        <v>0</v>
      </c>
      <c r="Q70" s="114" t="b">
        <v>1</v>
      </c>
      <c r="R70" s="114" t="b">
        <v>0</v>
      </c>
      <c r="S70" s="114" t="b">
        <v>0</v>
      </c>
      <c r="T70" s="114" t="b">
        <v>0</v>
      </c>
      <c r="U70" s="114">
        <v>5</v>
      </c>
    </row>
    <row r="71" spans="1:21" ht="77.5">
      <c r="A71" t="s">
        <v>485</v>
      </c>
      <c r="B71" s="114" t="s">
        <v>463</v>
      </c>
      <c r="C71" s="114" t="s">
        <v>486</v>
      </c>
      <c r="D71" s="114" t="s">
        <v>328</v>
      </c>
      <c r="E71" s="114" t="s">
        <v>350</v>
      </c>
      <c r="F71" s="114" t="s">
        <v>62</v>
      </c>
      <c r="G71" s="114" t="s">
        <v>397</v>
      </c>
      <c r="H71" s="114" t="s">
        <v>451</v>
      </c>
      <c r="I71" s="114" t="s">
        <v>354</v>
      </c>
      <c r="J71" s="114" t="s">
        <v>366</v>
      </c>
      <c r="K71" s="114" t="s">
        <v>348</v>
      </c>
      <c r="L71" s="114">
        <v>3</v>
      </c>
      <c r="M71" s="114">
        <f t="shared" si="1"/>
        <v>0</v>
      </c>
      <c r="N71" s="114"/>
      <c r="O71" s="114" t="b">
        <v>0</v>
      </c>
      <c r="P71" s="114" t="b">
        <v>0</v>
      </c>
      <c r="Q71" s="114" t="b">
        <v>1</v>
      </c>
      <c r="R71" s="114" t="b">
        <v>0</v>
      </c>
      <c r="S71" s="114" t="b">
        <v>0</v>
      </c>
      <c r="T71" s="114" t="b">
        <v>0</v>
      </c>
      <c r="U71" s="114">
        <v>3</v>
      </c>
    </row>
    <row r="72" spans="1:21" ht="77.5">
      <c r="B72" s="114" t="s">
        <v>463</v>
      </c>
      <c r="C72" s="114" t="s">
        <v>487</v>
      </c>
      <c r="D72" s="114" t="s">
        <v>328</v>
      </c>
      <c r="E72" s="114" t="s">
        <v>350</v>
      </c>
      <c r="F72" s="114" t="s">
        <v>62</v>
      </c>
      <c r="G72" s="114" t="s">
        <v>379</v>
      </c>
      <c r="H72" s="114" t="s">
        <v>400</v>
      </c>
      <c r="I72" s="114" t="s">
        <v>354</v>
      </c>
      <c r="J72" s="114" t="s">
        <v>381</v>
      </c>
      <c r="K72" s="114" t="s">
        <v>348</v>
      </c>
      <c r="L72" s="114">
        <v>3</v>
      </c>
      <c r="M72" s="114">
        <f t="shared" si="1"/>
        <v>0</v>
      </c>
      <c r="N72" s="114"/>
      <c r="O72" s="114" t="b">
        <v>0</v>
      </c>
      <c r="P72" s="114" t="b">
        <v>0</v>
      </c>
      <c r="Q72" s="114" t="b">
        <v>1</v>
      </c>
      <c r="R72" s="114" t="b">
        <v>0</v>
      </c>
      <c r="S72" s="114" t="b">
        <v>0</v>
      </c>
      <c r="T72" s="114" t="b">
        <v>0</v>
      </c>
      <c r="U72" s="114">
        <v>3</v>
      </c>
    </row>
    <row r="73" spans="1:21" ht="108.5">
      <c r="B73" s="114" t="s">
        <v>463</v>
      </c>
      <c r="C73" s="114" t="s">
        <v>488</v>
      </c>
      <c r="D73" s="114" t="s">
        <v>328</v>
      </c>
      <c r="E73" s="114" t="s">
        <v>350</v>
      </c>
      <c r="F73" s="114" t="s">
        <v>62</v>
      </c>
      <c r="G73" s="114" t="s">
        <v>397</v>
      </c>
      <c r="H73" s="114" t="s">
        <v>489</v>
      </c>
      <c r="I73" s="114" t="s">
        <v>354</v>
      </c>
      <c r="J73" s="114" t="s">
        <v>366</v>
      </c>
      <c r="K73" s="114" t="s">
        <v>348</v>
      </c>
      <c r="L73" s="114">
        <v>3</v>
      </c>
      <c r="M73" s="114">
        <f t="shared" si="1"/>
        <v>0</v>
      </c>
      <c r="N73" s="114"/>
      <c r="O73" s="114" t="b">
        <v>0</v>
      </c>
      <c r="P73" s="114" t="b">
        <v>0</v>
      </c>
      <c r="Q73" s="114" t="b">
        <v>1</v>
      </c>
      <c r="R73" s="114" t="b">
        <v>0</v>
      </c>
      <c r="S73" s="114" t="b">
        <v>0</v>
      </c>
      <c r="T73" s="114" t="b">
        <v>0</v>
      </c>
      <c r="U73" s="114">
        <v>3</v>
      </c>
    </row>
    <row r="74" spans="1:21" ht="77.5">
      <c r="B74" s="114" t="s">
        <v>463</v>
      </c>
      <c r="C74" s="114" t="s">
        <v>490</v>
      </c>
      <c r="D74" s="114" t="s">
        <v>328</v>
      </c>
      <c r="E74" s="114" t="s">
        <v>350</v>
      </c>
      <c r="F74" s="114" t="s">
        <v>62</v>
      </c>
      <c r="G74" s="114" t="s">
        <v>397</v>
      </c>
      <c r="H74" s="114" t="s">
        <v>404</v>
      </c>
      <c r="I74" s="114" t="s">
        <v>354</v>
      </c>
      <c r="J74" s="114" t="s">
        <v>366</v>
      </c>
      <c r="K74" s="114" t="s">
        <v>348</v>
      </c>
      <c r="L74" s="114">
        <v>3</v>
      </c>
      <c r="M74" s="114">
        <f t="shared" si="1"/>
        <v>0</v>
      </c>
      <c r="N74" s="114"/>
      <c r="O74" s="114" t="b">
        <v>0</v>
      </c>
      <c r="P74" s="114" t="b">
        <v>0</v>
      </c>
      <c r="Q74" s="114" t="b">
        <v>1</v>
      </c>
      <c r="R74" s="114" t="b">
        <v>0</v>
      </c>
      <c r="S74" s="114" t="b">
        <v>0</v>
      </c>
      <c r="T74" s="114" t="b">
        <v>0</v>
      </c>
      <c r="U74" s="114">
        <v>3</v>
      </c>
    </row>
    <row r="75" spans="1:21" ht="77.5">
      <c r="B75" s="114" t="s">
        <v>463</v>
      </c>
      <c r="C75" s="114" t="s">
        <v>143</v>
      </c>
      <c r="D75" s="114" t="s">
        <v>328</v>
      </c>
      <c r="E75" s="114" t="s">
        <v>367</v>
      </c>
      <c r="F75" s="114" t="s">
        <v>406</v>
      </c>
      <c r="G75" s="114" t="s">
        <v>407</v>
      </c>
      <c r="H75" s="114" t="s">
        <v>491</v>
      </c>
      <c r="I75" s="114" t="s">
        <v>333</v>
      </c>
      <c r="J75" s="114" t="s">
        <v>492</v>
      </c>
      <c r="K75" s="114" t="s">
        <v>348</v>
      </c>
      <c r="L75" s="114">
        <v>3</v>
      </c>
      <c r="M75" s="114">
        <f t="shared" si="1"/>
        <v>0</v>
      </c>
      <c r="N75" s="114"/>
      <c r="O75" s="114" t="b">
        <v>1</v>
      </c>
      <c r="P75" s="114" t="b">
        <v>0</v>
      </c>
      <c r="Q75" s="114" t="b">
        <v>0</v>
      </c>
      <c r="R75" s="114" t="b">
        <v>0</v>
      </c>
      <c r="S75" s="114" t="b">
        <v>0</v>
      </c>
      <c r="T75" s="114" t="b">
        <v>0</v>
      </c>
      <c r="U75" s="114">
        <v>3</v>
      </c>
    </row>
    <row r="76" spans="1:21" ht="77.5">
      <c r="B76" s="114" t="s">
        <v>463</v>
      </c>
      <c r="C76" s="114" t="s">
        <v>493</v>
      </c>
      <c r="D76" s="114" t="s">
        <v>411</v>
      </c>
      <c r="E76" s="114" t="s">
        <v>337</v>
      </c>
      <c r="F76" s="114" t="s">
        <v>281</v>
      </c>
      <c r="G76" s="114" t="s">
        <v>407</v>
      </c>
      <c r="H76" s="114" t="s">
        <v>412</v>
      </c>
      <c r="I76" s="114" t="s">
        <v>333</v>
      </c>
      <c r="J76" s="114" t="s">
        <v>413</v>
      </c>
      <c r="K76" s="114" t="s">
        <v>348</v>
      </c>
      <c r="L76" s="114">
        <v>3</v>
      </c>
      <c r="M76" s="114">
        <f t="shared" si="1"/>
        <v>0</v>
      </c>
      <c r="N76" s="114"/>
      <c r="O76" s="114" t="b">
        <v>1</v>
      </c>
      <c r="P76" s="114" t="b">
        <v>0</v>
      </c>
      <c r="Q76" s="114" t="b">
        <v>0</v>
      </c>
      <c r="R76" s="114" t="b">
        <v>0</v>
      </c>
      <c r="S76" s="114" t="b">
        <v>0</v>
      </c>
      <c r="T76" s="114" t="b">
        <v>0</v>
      </c>
      <c r="U76" s="114">
        <v>3</v>
      </c>
    </row>
    <row r="77" spans="1:21" ht="77.5">
      <c r="B77" s="114" t="s">
        <v>463</v>
      </c>
      <c r="C77" s="114" t="s">
        <v>494</v>
      </c>
      <c r="D77" s="114" t="s">
        <v>328</v>
      </c>
      <c r="E77" s="114" t="s">
        <v>367</v>
      </c>
      <c r="F77" s="114" t="s">
        <v>283</v>
      </c>
      <c r="G77" s="114" t="s">
        <v>407</v>
      </c>
      <c r="H77" s="114" t="s">
        <v>462</v>
      </c>
      <c r="I77" s="114" t="s">
        <v>333</v>
      </c>
      <c r="J77" s="114" t="s">
        <v>416</v>
      </c>
      <c r="K77" s="114" t="s">
        <v>348</v>
      </c>
      <c r="L77" s="114">
        <v>3</v>
      </c>
      <c r="M77" s="114">
        <f t="shared" si="1"/>
        <v>0</v>
      </c>
      <c r="N77" s="114"/>
      <c r="O77" s="114" t="b">
        <v>1</v>
      </c>
      <c r="P77" s="114" t="b">
        <v>0</v>
      </c>
      <c r="Q77" s="114" t="b">
        <v>0</v>
      </c>
      <c r="R77" s="114" t="b">
        <v>0</v>
      </c>
      <c r="S77" s="114" t="b">
        <v>0</v>
      </c>
      <c r="T77" s="114" t="b">
        <v>0</v>
      </c>
      <c r="U77" s="114">
        <v>3</v>
      </c>
    </row>
    <row r="78" spans="1:21" ht="214.75" customHeight="1">
      <c r="B78" s="115" t="s">
        <v>277</v>
      </c>
      <c r="C78" s="115" t="s">
        <v>150</v>
      </c>
      <c r="D78" s="115" t="s">
        <v>328</v>
      </c>
      <c r="E78" s="115" t="s">
        <v>329</v>
      </c>
      <c r="F78" s="115" t="s">
        <v>288</v>
      </c>
      <c r="G78" s="115" t="s">
        <v>331</v>
      </c>
      <c r="H78" s="115" t="s">
        <v>466</v>
      </c>
      <c r="I78" s="115" t="s">
        <v>333</v>
      </c>
      <c r="J78" s="115" t="s">
        <v>467</v>
      </c>
      <c r="K78" s="115" t="s">
        <v>348</v>
      </c>
      <c r="L78" s="115">
        <v>5</v>
      </c>
      <c r="M78" s="115">
        <f t="shared" ref="M78:M109" si="2">IF(K78="SI",L78,0)</f>
        <v>0</v>
      </c>
      <c r="N78" s="136" t="s">
        <v>495</v>
      </c>
      <c r="O78" s="115" t="b">
        <v>1</v>
      </c>
      <c r="P78" s="115" t="b">
        <v>1</v>
      </c>
      <c r="Q78" s="115" t="b">
        <v>0</v>
      </c>
      <c r="R78" s="115" t="b">
        <v>0</v>
      </c>
      <c r="S78" s="115" t="b">
        <v>0</v>
      </c>
      <c r="T78" s="115" t="b">
        <v>0</v>
      </c>
      <c r="U78" s="115">
        <v>5</v>
      </c>
    </row>
    <row r="79" spans="1:21" ht="163.4" customHeight="1">
      <c r="B79" s="115" t="s">
        <v>277</v>
      </c>
      <c r="C79" s="115" t="s">
        <v>262</v>
      </c>
      <c r="D79" s="115" t="s">
        <v>328</v>
      </c>
      <c r="E79" s="115" t="s">
        <v>350</v>
      </c>
      <c r="F79" s="115" t="s">
        <v>285</v>
      </c>
      <c r="G79" s="115" t="s">
        <v>352</v>
      </c>
      <c r="H79" s="115" t="s">
        <v>496</v>
      </c>
      <c r="I79" s="115" t="s">
        <v>354</v>
      </c>
      <c r="J79" s="115" t="s">
        <v>497</v>
      </c>
      <c r="K79" s="115" t="s">
        <v>348</v>
      </c>
      <c r="L79" s="115">
        <v>2</v>
      </c>
      <c r="M79" s="115">
        <f t="shared" si="2"/>
        <v>0</v>
      </c>
      <c r="N79" s="115"/>
      <c r="O79" s="115" t="b">
        <v>0</v>
      </c>
      <c r="P79" s="115" t="b">
        <v>0</v>
      </c>
      <c r="Q79" s="115" t="b">
        <v>0</v>
      </c>
      <c r="R79" s="115" t="b">
        <v>0</v>
      </c>
      <c r="S79" s="115" t="b">
        <v>1</v>
      </c>
      <c r="T79" s="115" t="b">
        <v>0</v>
      </c>
      <c r="U79" s="115">
        <v>2</v>
      </c>
    </row>
    <row r="80" spans="1:21" ht="124">
      <c r="B80" s="115" t="s">
        <v>277</v>
      </c>
      <c r="C80" s="115" t="s">
        <v>263</v>
      </c>
      <c r="D80" s="115" t="s">
        <v>328</v>
      </c>
      <c r="E80" s="115" t="s">
        <v>350</v>
      </c>
      <c r="F80" s="115" t="s">
        <v>284</v>
      </c>
      <c r="G80" s="115" t="s">
        <v>352</v>
      </c>
      <c r="H80" s="115" t="s">
        <v>498</v>
      </c>
      <c r="I80" s="115" t="s">
        <v>358</v>
      </c>
      <c r="J80" s="115" t="s">
        <v>499</v>
      </c>
      <c r="K80" s="115" t="s">
        <v>348</v>
      </c>
      <c r="L80" s="115">
        <v>2</v>
      </c>
      <c r="M80" s="115">
        <f t="shared" si="2"/>
        <v>0</v>
      </c>
      <c r="N80" s="115"/>
      <c r="O80" s="115" t="b">
        <v>0</v>
      </c>
      <c r="P80" s="115" t="b">
        <v>1</v>
      </c>
      <c r="Q80" s="115" t="b">
        <v>0</v>
      </c>
      <c r="R80" s="115" t="b">
        <v>0</v>
      </c>
      <c r="S80" s="115" t="b">
        <v>0</v>
      </c>
      <c r="T80" s="115" t="b">
        <v>0</v>
      </c>
      <c r="U80" s="115">
        <v>2</v>
      </c>
    </row>
    <row r="81" spans="2:21" ht="105" customHeight="1">
      <c r="B81" s="115" t="s">
        <v>277</v>
      </c>
      <c r="C81" s="115" t="s">
        <v>264</v>
      </c>
      <c r="D81" s="115" t="s">
        <v>328</v>
      </c>
      <c r="E81" s="115" t="s">
        <v>350</v>
      </c>
      <c r="F81" s="115" t="s">
        <v>278</v>
      </c>
      <c r="G81" s="115" t="s">
        <v>352</v>
      </c>
      <c r="H81" s="115" t="s">
        <v>500</v>
      </c>
      <c r="I81" s="115" t="s">
        <v>358</v>
      </c>
      <c r="J81" s="115" t="s">
        <v>501</v>
      </c>
      <c r="K81" s="115" t="s">
        <v>348</v>
      </c>
      <c r="L81" s="115">
        <v>3</v>
      </c>
      <c r="M81" s="115">
        <f t="shared" si="2"/>
        <v>0</v>
      </c>
      <c r="N81" s="115"/>
      <c r="O81" s="115" t="b">
        <v>0</v>
      </c>
      <c r="P81" s="115" t="b">
        <v>1</v>
      </c>
      <c r="Q81" s="115" t="b">
        <v>0</v>
      </c>
      <c r="R81" s="115" t="b">
        <v>0</v>
      </c>
      <c r="S81" s="115" t="b">
        <v>1</v>
      </c>
      <c r="T81" s="115" t="b">
        <v>0</v>
      </c>
      <c r="U81" s="115">
        <v>3</v>
      </c>
    </row>
    <row r="82" spans="2:21" ht="117" customHeight="1">
      <c r="B82" s="115" t="s">
        <v>277</v>
      </c>
      <c r="C82" s="115" t="s">
        <v>265</v>
      </c>
      <c r="D82" s="115" t="s">
        <v>328</v>
      </c>
      <c r="E82" s="115" t="s">
        <v>350</v>
      </c>
      <c r="F82" s="115" t="s">
        <v>289</v>
      </c>
      <c r="G82" s="115" t="s">
        <v>374</v>
      </c>
      <c r="H82" s="115" t="s">
        <v>502</v>
      </c>
      <c r="I82" s="115" t="s">
        <v>354</v>
      </c>
      <c r="J82" s="115" t="s">
        <v>376</v>
      </c>
      <c r="K82" s="115" t="s">
        <v>348</v>
      </c>
      <c r="L82" s="115">
        <v>3</v>
      </c>
      <c r="M82" s="115">
        <f t="shared" si="2"/>
        <v>0</v>
      </c>
      <c r="N82" s="115"/>
      <c r="O82" s="115" t="b">
        <v>0</v>
      </c>
      <c r="P82" s="115" t="b">
        <v>1</v>
      </c>
      <c r="Q82" s="115" t="b">
        <v>0</v>
      </c>
      <c r="R82" s="115" t="b">
        <v>0</v>
      </c>
      <c r="S82" s="115" t="b">
        <v>0</v>
      </c>
      <c r="T82" s="115" t="b">
        <v>0</v>
      </c>
      <c r="U82" s="115">
        <v>3</v>
      </c>
    </row>
    <row r="83" spans="2:21" ht="129.65" customHeight="1">
      <c r="B83" s="115" t="s">
        <v>277</v>
      </c>
      <c r="C83" s="115" t="s">
        <v>266</v>
      </c>
      <c r="D83" s="115" t="s">
        <v>328</v>
      </c>
      <c r="E83" s="115" t="s">
        <v>350</v>
      </c>
      <c r="F83" s="115" t="s">
        <v>286</v>
      </c>
      <c r="G83" s="115" t="s">
        <v>379</v>
      </c>
      <c r="H83" s="115" t="s">
        <v>380</v>
      </c>
      <c r="I83" s="115" t="s">
        <v>354</v>
      </c>
      <c r="J83" s="115" t="s">
        <v>381</v>
      </c>
      <c r="K83" s="115" t="s">
        <v>348</v>
      </c>
      <c r="L83" s="115">
        <v>3</v>
      </c>
      <c r="M83" s="115">
        <f t="shared" si="2"/>
        <v>0</v>
      </c>
      <c r="N83" s="115"/>
      <c r="O83" s="115" t="b">
        <v>0</v>
      </c>
      <c r="P83" s="115" t="b">
        <v>0</v>
      </c>
      <c r="Q83" s="115" t="b">
        <v>1</v>
      </c>
      <c r="R83" s="115" t="b">
        <v>0</v>
      </c>
      <c r="S83" s="115" t="b">
        <v>0</v>
      </c>
      <c r="T83" s="115" t="b">
        <v>0</v>
      </c>
      <c r="U83" s="115">
        <v>3</v>
      </c>
    </row>
    <row r="84" spans="2:21" ht="99" customHeight="1">
      <c r="B84" s="115" t="s">
        <v>277</v>
      </c>
      <c r="C84" s="115" t="s">
        <v>180</v>
      </c>
      <c r="D84" s="115" t="s">
        <v>328</v>
      </c>
      <c r="E84" s="115" t="s">
        <v>350</v>
      </c>
      <c r="F84" s="115" t="s">
        <v>179</v>
      </c>
      <c r="G84" s="115" t="s">
        <v>387</v>
      </c>
      <c r="H84" s="115" t="s">
        <v>503</v>
      </c>
      <c r="I84" s="115" t="s">
        <v>354</v>
      </c>
      <c r="J84" s="115" t="s">
        <v>504</v>
      </c>
      <c r="K84" s="115" t="s">
        <v>348</v>
      </c>
      <c r="L84" s="115">
        <v>3</v>
      </c>
      <c r="M84" s="115">
        <f t="shared" si="2"/>
        <v>0</v>
      </c>
      <c r="N84" s="115"/>
      <c r="O84" s="115" t="b">
        <v>0</v>
      </c>
      <c r="P84" s="115" t="b">
        <v>0</v>
      </c>
      <c r="Q84" s="115" t="b">
        <v>1</v>
      </c>
      <c r="R84" s="115" t="b">
        <v>0</v>
      </c>
      <c r="S84" s="115" t="b">
        <v>0</v>
      </c>
      <c r="T84" s="115" t="b">
        <v>0</v>
      </c>
      <c r="U84" s="115">
        <v>3</v>
      </c>
    </row>
    <row r="85" spans="2:21" ht="189" customHeight="1">
      <c r="B85" s="115" t="s">
        <v>277</v>
      </c>
      <c r="C85" s="115" t="s">
        <v>267</v>
      </c>
      <c r="D85" s="115" t="s">
        <v>328</v>
      </c>
      <c r="E85" s="115" t="s">
        <v>367</v>
      </c>
      <c r="F85" s="115" t="s">
        <v>280</v>
      </c>
      <c r="G85" s="115" t="s">
        <v>387</v>
      </c>
      <c r="H85" s="115" t="s">
        <v>505</v>
      </c>
      <c r="I85" s="115" t="s">
        <v>333</v>
      </c>
      <c r="J85" s="115" t="s">
        <v>369</v>
      </c>
      <c r="K85" s="115" t="s">
        <v>348</v>
      </c>
      <c r="L85" s="115">
        <v>5</v>
      </c>
      <c r="M85" s="115">
        <f t="shared" si="2"/>
        <v>0</v>
      </c>
      <c r="N85" s="115"/>
      <c r="O85" s="115" t="b">
        <v>0</v>
      </c>
      <c r="P85" s="115" t="b">
        <v>0</v>
      </c>
      <c r="Q85" s="115" t="b">
        <v>1</v>
      </c>
      <c r="R85" s="115" t="b">
        <v>0</v>
      </c>
      <c r="S85" s="115" t="b">
        <v>0</v>
      </c>
      <c r="T85" s="115" t="b">
        <v>0</v>
      </c>
      <c r="U85" s="115">
        <v>5</v>
      </c>
    </row>
    <row r="86" spans="2:21" ht="135" customHeight="1">
      <c r="B86" s="115" t="s">
        <v>277</v>
      </c>
      <c r="C86" s="115" t="s">
        <v>268</v>
      </c>
      <c r="D86" s="115" t="s">
        <v>328</v>
      </c>
      <c r="E86" s="115" t="s">
        <v>350</v>
      </c>
      <c r="F86" s="115" t="s">
        <v>287</v>
      </c>
      <c r="G86" s="115" t="s">
        <v>387</v>
      </c>
      <c r="H86" s="115" t="s">
        <v>391</v>
      </c>
      <c r="I86" s="115" t="s">
        <v>358</v>
      </c>
      <c r="J86" s="115" t="s">
        <v>392</v>
      </c>
      <c r="K86" s="115" t="s">
        <v>348</v>
      </c>
      <c r="L86" s="115">
        <v>5</v>
      </c>
      <c r="M86" s="115">
        <f t="shared" si="2"/>
        <v>0</v>
      </c>
      <c r="N86" s="115"/>
      <c r="O86" s="115" t="b">
        <v>0</v>
      </c>
      <c r="P86" s="115" t="b">
        <v>0</v>
      </c>
      <c r="Q86" s="115" t="b">
        <v>1</v>
      </c>
      <c r="R86" s="115" t="b">
        <v>0</v>
      </c>
      <c r="S86" s="115" t="b">
        <v>0</v>
      </c>
      <c r="T86" s="115" t="b">
        <v>0</v>
      </c>
      <c r="U86" s="115">
        <v>5</v>
      </c>
    </row>
    <row r="87" spans="2:21" ht="55.4" customHeight="1">
      <c r="B87" s="137" t="s">
        <v>277</v>
      </c>
      <c r="C87" s="137" t="s">
        <v>185</v>
      </c>
      <c r="D87" s="137" t="s">
        <v>328</v>
      </c>
      <c r="E87" s="137" t="s">
        <v>367</v>
      </c>
      <c r="F87" s="137" t="s">
        <v>279</v>
      </c>
      <c r="G87" s="137" t="s">
        <v>383</v>
      </c>
      <c r="H87" s="137" t="s">
        <v>480</v>
      </c>
      <c r="I87" s="137" t="s">
        <v>354</v>
      </c>
      <c r="J87" s="137" t="s">
        <v>369</v>
      </c>
      <c r="K87" s="137" t="s">
        <v>348</v>
      </c>
      <c r="L87" s="137">
        <v>4</v>
      </c>
      <c r="M87" s="137">
        <f t="shared" si="2"/>
        <v>0</v>
      </c>
      <c r="N87" s="137" t="s">
        <v>481</v>
      </c>
      <c r="O87" s="137" t="b">
        <v>0</v>
      </c>
      <c r="P87" s="137" t="b">
        <v>0</v>
      </c>
      <c r="Q87" s="137" t="b">
        <v>0</v>
      </c>
      <c r="R87" s="137" t="b">
        <v>0</v>
      </c>
      <c r="S87" s="137" t="b">
        <v>0</v>
      </c>
      <c r="T87" s="137" t="b">
        <v>1</v>
      </c>
      <c r="U87" s="137">
        <v>4</v>
      </c>
    </row>
    <row r="88" spans="2:21" ht="62">
      <c r="B88" s="115" t="s">
        <v>277</v>
      </c>
      <c r="C88" s="115" t="s">
        <v>269</v>
      </c>
      <c r="D88" s="115" t="s">
        <v>328</v>
      </c>
      <c r="E88" s="115" t="s">
        <v>350</v>
      </c>
      <c r="F88" s="115" t="s">
        <v>62</v>
      </c>
      <c r="G88" s="115" t="s">
        <v>379</v>
      </c>
      <c r="H88" s="115" t="s">
        <v>400</v>
      </c>
      <c r="I88" s="115" t="s">
        <v>354</v>
      </c>
      <c r="J88" s="115" t="s">
        <v>381</v>
      </c>
      <c r="K88" s="115" t="s">
        <v>348</v>
      </c>
      <c r="L88" s="115">
        <v>3</v>
      </c>
      <c r="M88" s="115">
        <f t="shared" si="2"/>
        <v>0</v>
      </c>
      <c r="N88" s="115"/>
      <c r="O88" s="115" t="b">
        <v>0</v>
      </c>
      <c r="P88" s="115" t="b">
        <v>0</v>
      </c>
      <c r="Q88" s="115" t="b">
        <v>1</v>
      </c>
      <c r="R88" s="115" t="b">
        <v>0</v>
      </c>
      <c r="S88" s="115" t="b">
        <v>0</v>
      </c>
      <c r="T88" s="115" t="b">
        <v>0</v>
      </c>
      <c r="U88" s="115">
        <v>3</v>
      </c>
    </row>
    <row r="89" spans="2:21" ht="108.5">
      <c r="B89" s="115" t="s">
        <v>277</v>
      </c>
      <c r="C89" s="115" t="s">
        <v>270</v>
      </c>
      <c r="D89" s="115" t="s">
        <v>328</v>
      </c>
      <c r="E89" s="115" t="s">
        <v>350</v>
      </c>
      <c r="F89" s="115" t="s">
        <v>62</v>
      </c>
      <c r="G89" s="115" t="s">
        <v>397</v>
      </c>
      <c r="H89" s="115" t="s">
        <v>489</v>
      </c>
      <c r="I89" s="115" t="s">
        <v>354</v>
      </c>
      <c r="J89" s="115" t="s">
        <v>366</v>
      </c>
      <c r="K89" s="115" t="s">
        <v>348</v>
      </c>
      <c r="L89" s="115">
        <v>3</v>
      </c>
      <c r="M89" s="115">
        <f t="shared" si="2"/>
        <v>0</v>
      </c>
      <c r="N89" s="115"/>
      <c r="O89" s="115" t="b">
        <v>0</v>
      </c>
      <c r="P89" s="115" t="b">
        <v>0</v>
      </c>
      <c r="Q89" s="115" t="b">
        <v>1</v>
      </c>
      <c r="R89" s="115" t="b">
        <v>0</v>
      </c>
      <c r="S89" s="115" t="b">
        <v>0</v>
      </c>
      <c r="T89" s="115" t="b">
        <v>0</v>
      </c>
      <c r="U89" s="115">
        <v>3</v>
      </c>
    </row>
    <row r="90" spans="2:21" ht="62">
      <c r="B90" s="115" t="s">
        <v>277</v>
      </c>
      <c r="C90" s="115" t="s">
        <v>271</v>
      </c>
      <c r="D90" s="115" t="s">
        <v>328</v>
      </c>
      <c r="E90" s="115" t="s">
        <v>350</v>
      </c>
      <c r="F90" s="115" t="s">
        <v>62</v>
      </c>
      <c r="G90" s="115" t="s">
        <v>397</v>
      </c>
      <c r="H90" s="115" t="s">
        <v>451</v>
      </c>
      <c r="I90" s="115" t="s">
        <v>354</v>
      </c>
      <c r="J90" s="115" t="s">
        <v>366</v>
      </c>
      <c r="K90" s="115" t="s">
        <v>348</v>
      </c>
      <c r="L90" s="115">
        <v>3</v>
      </c>
      <c r="M90" s="115">
        <f t="shared" si="2"/>
        <v>0</v>
      </c>
      <c r="N90" s="115"/>
      <c r="O90" s="115" t="b">
        <v>0</v>
      </c>
      <c r="P90" s="115" t="b">
        <v>0</v>
      </c>
      <c r="Q90" s="115" t="b">
        <v>1</v>
      </c>
      <c r="R90" s="115" t="b">
        <v>0</v>
      </c>
      <c r="S90" s="115" t="b">
        <v>0</v>
      </c>
      <c r="T90" s="115" t="b">
        <v>0</v>
      </c>
      <c r="U90" s="115">
        <v>3</v>
      </c>
    </row>
    <row r="91" spans="2:21" ht="62">
      <c r="B91" s="115" t="s">
        <v>277</v>
      </c>
      <c r="C91" s="115" t="s">
        <v>272</v>
      </c>
      <c r="D91" s="115" t="s">
        <v>328</v>
      </c>
      <c r="E91" s="115" t="s">
        <v>350</v>
      </c>
      <c r="F91" s="115" t="s">
        <v>62</v>
      </c>
      <c r="G91" s="115" t="s">
        <v>397</v>
      </c>
      <c r="H91" s="115" t="s">
        <v>404</v>
      </c>
      <c r="I91" s="115" t="s">
        <v>354</v>
      </c>
      <c r="J91" s="115" t="s">
        <v>366</v>
      </c>
      <c r="K91" s="115" t="s">
        <v>348</v>
      </c>
      <c r="L91" s="115">
        <v>3</v>
      </c>
      <c r="M91" s="115">
        <f t="shared" si="2"/>
        <v>0</v>
      </c>
      <c r="N91" s="115"/>
      <c r="O91" s="115" t="b">
        <v>0</v>
      </c>
      <c r="P91" s="115" t="b">
        <v>0</v>
      </c>
      <c r="Q91" s="115" t="b">
        <v>1</v>
      </c>
      <c r="R91" s="115" t="b">
        <v>0</v>
      </c>
      <c r="S91" s="115" t="b">
        <v>0</v>
      </c>
      <c r="T91" s="115" t="b">
        <v>0</v>
      </c>
      <c r="U91" s="115">
        <v>3</v>
      </c>
    </row>
    <row r="92" spans="2:21" ht="62">
      <c r="B92" s="115" t="s">
        <v>277</v>
      </c>
      <c r="C92" s="115" t="s">
        <v>273</v>
      </c>
      <c r="D92" s="115" t="s">
        <v>328</v>
      </c>
      <c r="E92" s="115" t="s">
        <v>367</v>
      </c>
      <c r="F92" s="115" t="s">
        <v>282</v>
      </c>
      <c r="G92" s="115" t="s">
        <v>407</v>
      </c>
      <c r="H92" s="115" t="s">
        <v>506</v>
      </c>
      <c r="I92" s="115" t="s">
        <v>333</v>
      </c>
      <c r="J92" s="115" t="s">
        <v>507</v>
      </c>
      <c r="K92" s="115" t="s">
        <v>348</v>
      </c>
      <c r="L92" s="115">
        <v>3</v>
      </c>
      <c r="M92" s="115">
        <f t="shared" si="2"/>
        <v>0</v>
      </c>
      <c r="N92" s="115"/>
      <c r="O92" s="115" t="b">
        <v>1</v>
      </c>
      <c r="P92" s="115" t="b">
        <v>0</v>
      </c>
      <c r="Q92" s="115" t="b">
        <v>0</v>
      </c>
      <c r="R92" s="115" t="b">
        <v>0</v>
      </c>
      <c r="S92" s="115" t="b">
        <v>0</v>
      </c>
      <c r="T92" s="115" t="b">
        <v>0</v>
      </c>
      <c r="U92" s="115">
        <v>3</v>
      </c>
    </row>
    <row r="93" spans="2:21" ht="62">
      <c r="B93" s="115" t="s">
        <v>277</v>
      </c>
      <c r="C93" s="115" t="s">
        <v>274</v>
      </c>
      <c r="D93" s="115" t="s">
        <v>411</v>
      </c>
      <c r="E93" s="115" t="s">
        <v>337</v>
      </c>
      <c r="F93" s="115" t="s">
        <v>281</v>
      </c>
      <c r="G93" s="115" t="s">
        <v>407</v>
      </c>
      <c r="H93" s="115" t="s">
        <v>412</v>
      </c>
      <c r="I93" s="115" t="s">
        <v>333</v>
      </c>
      <c r="J93" s="115" t="s">
        <v>413</v>
      </c>
      <c r="K93" s="115" t="s">
        <v>348</v>
      </c>
      <c r="L93" s="115">
        <v>3</v>
      </c>
      <c r="M93" s="115">
        <f t="shared" si="2"/>
        <v>0</v>
      </c>
      <c r="N93" s="115"/>
      <c r="O93" s="115" t="b">
        <v>1</v>
      </c>
      <c r="P93" s="115" t="b">
        <v>0</v>
      </c>
      <c r="Q93" s="115" t="b">
        <v>0</v>
      </c>
      <c r="R93" s="115" t="b">
        <v>0</v>
      </c>
      <c r="S93" s="115" t="b">
        <v>0</v>
      </c>
      <c r="T93" s="115" t="b">
        <v>0</v>
      </c>
      <c r="U93" s="115">
        <v>3</v>
      </c>
    </row>
    <row r="94" spans="2:21" ht="62">
      <c r="B94" s="115" t="s">
        <v>277</v>
      </c>
      <c r="C94" s="115" t="s">
        <v>275</v>
      </c>
      <c r="D94" s="115" t="s">
        <v>328</v>
      </c>
      <c r="E94" s="115" t="s">
        <v>367</v>
      </c>
      <c r="F94" s="115" t="s">
        <v>283</v>
      </c>
      <c r="G94" s="115" t="s">
        <v>407</v>
      </c>
      <c r="H94" s="115" t="s">
        <v>462</v>
      </c>
      <c r="I94" s="115" t="s">
        <v>333</v>
      </c>
      <c r="J94" s="115" t="s">
        <v>416</v>
      </c>
      <c r="K94" s="115" t="s">
        <v>348</v>
      </c>
      <c r="L94" s="115">
        <v>3</v>
      </c>
      <c r="M94" s="115">
        <f t="shared" si="2"/>
        <v>0</v>
      </c>
      <c r="N94" s="115"/>
      <c r="O94" s="115" t="b">
        <v>1</v>
      </c>
      <c r="P94" s="115" t="b">
        <v>0</v>
      </c>
      <c r="Q94" s="115" t="b">
        <v>0</v>
      </c>
      <c r="R94" s="115" t="b">
        <v>0</v>
      </c>
      <c r="S94" s="115" t="b">
        <v>0</v>
      </c>
      <c r="T94" s="115" t="b">
        <v>0</v>
      </c>
      <c r="U94" s="115">
        <v>3</v>
      </c>
    </row>
    <row r="95" spans="2:21" ht="108.5">
      <c r="B95" s="116" t="s">
        <v>508</v>
      </c>
      <c r="C95" s="116" t="s">
        <v>509</v>
      </c>
      <c r="D95" s="116" t="s">
        <v>328</v>
      </c>
      <c r="E95" s="116" t="s">
        <v>367</v>
      </c>
      <c r="F95" s="116" t="s">
        <v>510</v>
      </c>
      <c r="G95" s="116" t="s">
        <v>352</v>
      </c>
      <c r="H95" s="116" t="s">
        <v>511</v>
      </c>
      <c r="I95" s="116" t="s">
        <v>333</v>
      </c>
      <c r="J95" s="116" t="s">
        <v>369</v>
      </c>
      <c r="K95" s="116" t="s">
        <v>348</v>
      </c>
      <c r="L95" s="116">
        <v>3</v>
      </c>
      <c r="M95" s="116">
        <f t="shared" si="2"/>
        <v>0</v>
      </c>
      <c r="N95" s="116"/>
      <c r="O95" s="116" t="b">
        <v>1</v>
      </c>
      <c r="P95" s="116" t="b">
        <v>0</v>
      </c>
      <c r="Q95" s="116" t="b">
        <v>0</v>
      </c>
      <c r="R95" s="116" t="b">
        <v>0</v>
      </c>
      <c r="S95" s="116" t="b">
        <v>1</v>
      </c>
      <c r="T95" s="116" t="b">
        <v>1</v>
      </c>
      <c r="U95" s="116">
        <v>3</v>
      </c>
    </row>
    <row r="96" spans="2:21" ht="77.5">
      <c r="B96" s="116" t="s">
        <v>508</v>
      </c>
      <c r="C96" s="116" t="s">
        <v>512</v>
      </c>
      <c r="D96" s="116" t="s">
        <v>328</v>
      </c>
      <c r="E96" s="116" t="s">
        <v>337</v>
      </c>
      <c r="F96" s="116" t="s">
        <v>513</v>
      </c>
      <c r="G96" s="116" t="s">
        <v>352</v>
      </c>
      <c r="H96" s="116" t="s">
        <v>362</v>
      </c>
      <c r="I96" s="116" t="s">
        <v>333</v>
      </c>
      <c r="J96" s="116" t="s">
        <v>363</v>
      </c>
      <c r="K96" s="116" t="s">
        <v>348</v>
      </c>
      <c r="L96" s="116">
        <v>3</v>
      </c>
      <c r="M96" s="116">
        <f t="shared" si="2"/>
        <v>0</v>
      </c>
      <c r="N96" s="116"/>
      <c r="O96" s="116" t="b">
        <v>1</v>
      </c>
      <c r="P96" s="116" t="b">
        <v>0</v>
      </c>
      <c r="Q96" s="116" t="b">
        <v>0</v>
      </c>
      <c r="R96" s="116" t="b">
        <v>0</v>
      </c>
      <c r="S96" s="116" t="b">
        <v>1</v>
      </c>
      <c r="T96" s="116" t="b">
        <v>1</v>
      </c>
      <c r="U96" s="116">
        <v>3</v>
      </c>
    </row>
    <row r="97" spans="2:21" ht="108.5">
      <c r="B97" s="116" t="s">
        <v>508</v>
      </c>
      <c r="C97" s="116" t="s">
        <v>514</v>
      </c>
      <c r="D97" s="116" t="s">
        <v>328</v>
      </c>
      <c r="E97" s="116" t="s">
        <v>350</v>
      </c>
      <c r="F97" s="116" t="s">
        <v>200</v>
      </c>
      <c r="G97" s="116" t="s">
        <v>352</v>
      </c>
      <c r="H97" s="116" t="s">
        <v>515</v>
      </c>
      <c r="I97" s="116" t="s">
        <v>358</v>
      </c>
      <c r="J97" s="116" t="s">
        <v>444</v>
      </c>
      <c r="K97" s="116" t="s">
        <v>348</v>
      </c>
      <c r="L97" s="116">
        <v>3</v>
      </c>
      <c r="M97" s="116">
        <f t="shared" si="2"/>
        <v>0</v>
      </c>
      <c r="N97" s="116"/>
      <c r="O97" s="116" t="b">
        <v>0</v>
      </c>
      <c r="P97" s="116" t="b">
        <v>1</v>
      </c>
      <c r="Q97" s="116" t="b">
        <v>0</v>
      </c>
      <c r="R97" s="116" t="b">
        <v>0</v>
      </c>
      <c r="S97" s="116" t="b">
        <v>0</v>
      </c>
      <c r="T97" s="116" t="b">
        <v>0</v>
      </c>
      <c r="U97" s="116">
        <v>3</v>
      </c>
    </row>
    <row r="98" spans="2:21" ht="108.5">
      <c r="B98" s="116" t="s">
        <v>508</v>
      </c>
      <c r="C98" s="116" t="s">
        <v>516</v>
      </c>
      <c r="D98" s="116" t="s">
        <v>328</v>
      </c>
      <c r="E98" s="116" t="s">
        <v>350</v>
      </c>
      <c r="F98" s="116" t="s">
        <v>517</v>
      </c>
      <c r="G98" s="116" t="s">
        <v>379</v>
      </c>
      <c r="H98" s="116" t="s">
        <v>380</v>
      </c>
      <c r="I98" s="116" t="s">
        <v>354</v>
      </c>
      <c r="J98" s="116" t="s">
        <v>381</v>
      </c>
      <c r="K98" s="116" t="s">
        <v>348</v>
      </c>
      <c r="L98" s="116">
        <v>3</v>
      </c>
      <c r="M98" s="116">
        <f t="shared" si="2"/>
        <v>0</v>
      </c>
      <c r="N98" s="116"/>
      <c r="O98" s="116" t="b">
        <v>0</v>
      </c>
      <c r="P98" s="116" t="b">
        <v>1</v>
      </c>
      <c r="Q98" s="116" t="b">
        <v>0</v>
      </c>
      <c r="R98" s="116" t="b">
        <v>0</v>
      </c>
      <c r="S98" s="116" t="b">
        <v>1</v>
      </c>
      <c r="T98" s="116" t="b">
        <v>0</v>
      </c>
      <c r="U98" s="116">
        <v>3</v>
      </c>
    </row>
    <row r="99" spans="2:21" ht="46.5">
      <c r="B99" s="116" t="s">
        <v>508</v>
      </c>
      <c r="C99" s="116" t="s">
        <v>518</v>
      </c>
      <c r="D99" s="116" t="s">
        <v>328</v>
      </c>
      <c r="E99" s="116" t="s">
        <v>350</v>
      </c>
      <c r="F99" s="116" t="s">
        <v>279</v>
      </c>
      <c r="G99" s="116" t="s">
        <v>383</v>
      </c>
      <c r="H99" s="116" t="s">
        <v>519</v>
      </c>
      <c r="I99" s="116" t="s">
        <v>354</v>
      </c>
      <c r="J99" s="116" t="s">
        <v>520</v>
      </c>
      <c r="K99" s="116" t="s">
        <v>348</v>
      </c>
      <c r="L99" s="116">
        <v>4</v>
      </c>
      <c r="M99" s="116">
        <f t="shared" si="2"/>
        <v>0</v>
      </c>
      <c r="N99" s="116"/>
      <c r="O99" s="116" t="b">
        <v>0</v>
      </c>
      <c r="P99" s="116" t="b">
        <v>0</v>
      </c>
      <c r="Q99" s="116" t="b">
        <v>0</v>
      </c>
      <c r="R99" s="116" t="b">
        <v>0</v>
      </c>
      <c r="S99" s="116" t="b">
        <v>1</v>
      </c>
      <c r="T99" s="116" t="b">
        <v>1</v>
      </c>
      <c r="U99" s="116">
        <v>4</v>
      </c>
    </row>
    <row r="100" spans="2:21" ht="124">
      <c r="B100" s="116" t="s">
        <v>508</v>
      </c>
      <c r="C100" s="116" t="s">
        <v>208</v>
      </c>
      <c r="D100" s="116" t="s">
        <v>328</v>
      </c>
      <c r="E100" s="116" t="s">
        <v>367</v>
      </c>
      <c r="F100" s="116" t="s">
        <v>521</v>
      </c>
      <c r="G100" s="116" t="s">
        <v>387</v>
      </c>
      <c r="H100" s="116" t="s">
        <v>505</v>
      </c>
      <c r="I100" s="116" t="s">
        <v>333</v>
      </c>
      <c r="J100" s="116" t="s">
        <v>369</v>
      </c>
      <c r="K100" s="116" t="s">
        <v>348</v>
      </c>
      <c r="L100" s="116">
        <v>5</v>
      </c>
      <c r="M100" s="116">
        <f t="shared" si="2"/>
        <v>0</v>
      </c>
      <c r="N100" s="116"/>
      <c r="O100" s="116" t="b">
        <v>0</v>
      </c>
      <c r="P100" s="116" t="b">
        <v>0</v>
      </c>
      <c r="Q100" s="116" t="b">
        <v>1</v>
      </c>
      <c r="R100" s="116" t="b">
        <v>0</v>
      </c>
      <c r="S100" s="116" t="b">
        <v>0</v>
      </c>
      <c r="T100" s="116" t="b">
        <v>0</v>
      </c>
      <c r="U100" s="116">
        <v>5</v>
      </c>
    </row>
    <row r="101" spans="2:21" ht="124">
      <c r="B101" s="116" t="s">
        <v>508</v>
      </c>
      <c r="C101" s="116" t="s">
        <v>212</v>
      </c>
      <c r="D101" s="116" t="s">
        <v>328</v>
      </c>
      <c r="E101" s="116" t="s">
        <v>350</v>
      </c>
      <c r="F101" s="116" t="s">
        <v>522</v>
      </c>
      <c r="G101" s="116" t="s">
        <v>387</v>
      </c>
      <c r="H101" s="116" t="s">
        <v>391</v>
      </c>
      <c r="I101" s="116" t="s">
        <v>358</v>
      </c>
      <c r="J101" s="116" t="s">
        <v>392</v>
      </c>
      <c r="K101" s="116" t="s">
        <v>348</v>
      </c>
      <c r="L101" s="116">
        <v>5</v>
      </c>
      <c r="M101" s="116">
        <f t="shared" si="2"/>
        <v>0</v>
      </c>
      <c r="N101" s="116"/>
      <c r="O101" s="116" t="b">
        <v>0</v>
      </c>
      <c r="P101" s="116" t="b">
        <v>0</v>
      </c>
      <c r="Q101" s="116" t="b">
        <v>1</v>
      </c>
      <c r="R101" s="116" t="b">
        <v>0</v>
      </c>
      <c r="S101" s="116" t="b">
        <v>1</v>
      </c>
      <c r="T101" s="116" t="b">
        <v>0</v>
      </c>
      <c r="U101" s="116">
        <v>5</v>
      </c>
    </row>
    <row r="102" spans="2:21" ht="46.5">
      <c r="B102" s="116" t="s">
        <v>508</v>
      </c>
      <c r="C102" s="116" t="s">
        <v>523</v>
      </c>
      <c r="D102" s="116" t="s">
        <v>328</v>
      </c>
      <c r="E102" s="116" t="s">
        <v>350</v>
      </c>
      <c r="F102" s="116" t="s">
        <v>62</v>
      </c>
      <c r="G102" s="116" t="s">
        <v>397</v>
      </c>
      <c r="H102" s="116" t="s">
        <v>451</v>
      </c>
      <c r="I102" s="116" t="s">
        <v>354</v>
      </c>
      <c r="J102" s="116" t="s">
        <v>366</v>
      </c>
      <c r="K102" s="116" t="s">
        <v>348</v>
      </c>
      <c r="L102" s="116">
        <v>3</v>
      </c>
      <c r="M102" s="116">
        <f t="shared" si="2"/>
        <v>0</v>
      </c>
      <c r="N102" s="116"/>
      <c r="O102" s="116" t="b">
        <v>0</v>
      </c>
      <c r="P102" s="116" t="b">
        <v>0</v>
      </c>
      <c r="Q102" s="116" t="b">
        <v>1</v>
      </c>
      <c r="R102" s="116" t="b">
        <v>0</v>
      </c>
      <c r="S102" s="116" t="b">
        <v>0</v>
      </c>
      <c r="T102" s="116" t="b">
        <v>0</v>
      </c>
      <c r="U102" s="116">
        <v>3</v>
      </c>
    </row>
    <row r="103" spans="2:21" ht="46.5">
      <c r="B103" s="116" t="s">
        <v>508</v>
      </c>
      <c r="C103" s="116" t="s">
        <v>524</v>
      </c>
      <c r="D103" s="116" t="s">
        <v>328</v>
      </c>
      <c r="E103" s="116" t="s">
        <v>350</v>
      </c>
      <c r="F103" s="116" t="s">
        <v>62</v>
      </c>
      <c r="G103" s="116" t="s">
        <v>379</v>
      </c>
      <c r="H103" s="116" t="s">
        <v>400</v>
      </c>
      <c r="I103" s="116" t="s">
        <v>354</v>
      </c>
      <c r="J103" s="116" t="s">
        <v>381</v>
      </c>
      <c r="K103" s="116" t="s">
        <v>348</v>
      </c>
      <c r="L103" s="116">
        <v>3</v>
      </c>
      <c r="M103" s="116">
        <f t="shared" si="2"/>
        <v>0</v>
      </c>
      <c r="N103" s="116"/>
      <c r="O103" s="116" t="b">
        <v>0</v>
      </c>
      <c r="P103" s="116" t="b">
        <v>0</v>
      </c>
      <c r="Q103" s="116" t="b">
        <v>1</v>
      </c>
      <c r="R103" s="116" t="b">
        <v>0</v>
      </c>
      <c r="S103" s="116" t="b">
        <v>0</v>
      </c>
      <c r="T103" s="116" t="b">
        <v>0</v>
      </c>
      <c r="U103" s="116">
        <v>3</v>
      </c>
    </row>
    <row r="104" spans="2:21" ht="108.5">
      <c r="B104" s="116" t="s">
        <v>508</v>
      </c>
      <c r="C104" s="116" t="s">
        <v>525</v>
      </c>
      <c r="D104" s="116" t="s">
        <v>328</v>
      </c>
      <c r="E104" s="116" t="s">
        <v>350</v>
      </c>
      <c r="F104" s="116" t="s">
        <v>62</v>
      </c>
      <c r="G104" s="116" t="s">
        <v>397</v>
      </c>
      <c r="H104" s="116" t="s">
        <v>489</v>
      </c>
      <c r="I104" s="116" t="s">
        <v>354</v>
      </c>
      <c r="J104" s="116" t="s">
        <v>366</v>
      </c>
      <c r="K104" s="116" t="s">
        <v>348</v>
      </c>
      <c r="L104" s="116">
        <v>3</v>
      </c>
      <c r="M104" s="116">
        <f t="shared" si="2"/>
        <v>0</v>
      </c>
      <c r="N104" s="116"/>
      <c r="O104" s="116" t="b">
        <v>0</v>
      </c>
      <c r="P104" s="116" t="b">
        <v>0</v>
      </c>
      <c r="Q104" s="116" t="b">
        <v>1</v>
      </c>
      <c r="R104" s="116" t="b">
        <v>0</v>
      </c>
      <c r="S104" s="116" t="b">
        <v>0</v>
      </c>
      <c r="T104" s="116" t="b">
        <v>0</v>
      </c>
      <c r="U104" s="116">
        <v>3</v>
      </c>
    </row>
    <row r="105" spans="2:21" ht="62">
      <c r="B105" s="116" t="s">
        <v>508</v>
      </c>
      <c r="C105" s="116" t="s">
        <v>526</v>
      </c>
      <c r="D105" s="116" t="s">
        <v>328</v>
      </c>
      <c r="E105" s="116" t="s">
        <v>350</v>
      </c>
      <c r="F105" s="116" t="s">
        <v>62</v>
      </c>
      <c r="G105" s="116" t="s">
        <v>397</v>
      </c>
      <c r="H105" s="116" t="s">
        <v>404</v>
      </c>
      <c r="I105" s="116" t="s">
        <v>354</v>
      </c>
      <c r="J105" s="116" t="s">
        <v>366</v>
      </c>
      <c r="K105" s="116" t="s">
        <v>348</v>
      </c>
      <c r="L105" s="116">
        <v>3</v>
      </c>
      <c r="M105" s="116">
        <f t="shared" si="2"/>
        <v>0</v>
      </c>
      <c r="N105" s="116"/>
      <c r="O105" s="116" t="b">
        <v>0</v>
      </c>
      <c r="P105" s="116" t="b">
        <v>0</v>
      </c>
      <c r="Q105" s="116" t="b">
        <v>1</v>
      </c>
      <c r="R105" s="116" t="b">
        <v>0</v>
      </c>
      <c r="S105" s="116" t="b">
        <v>0</v>
      </c>
      <c r="T105" s="116" t="b">
        <v>0</v>
      </c>
      <c r="U105" s="116">
        <v>3</v>
      </c>
    </row>
    <row r="106" spans="2:21" ht="62">
      <c r="B106" s="116" t="s">
        <v>508</v>
      </c>
      <c r="C106" s="116" t="s">
        <v>527</v>
      </c>
      <c r="D106" s="116" t="s">
        <v>328</v>
      </c>
      <c r="E106" s="116" t="s">
        <v>367</v>
      </c>
      <c r="F106" s="116" t="s">
        <v>406</v>
      </c>
      <c r="G106" s="116" t="s">
        <v>407</v>
      </c>
      <c r="H106" s="116" t="s">
        <v>528</v>
      </c>
      <c r="I106" s="116" t="s">
        <v>333</v>
      </c>
      <c r="J106" s="116" t="s">
        <v>529</v>
      </c>
      <c r="K106" s="116" t="s">
        <v>348</v>
      </c>
      <c r="L106" s="116">
        <v>3</v>
      </c>
      <c r="M106" s="116">
        <f t="shared" si="2"/>
        <v>0</v>
      </c>
      <c r="N106" s="116"/>
      <c r="O106" s="116" t="b">
        <v>1</v>
      </c>
      <c r="P106" s="116" t="b">
        <v>0</v>
      </c>
      <c r="Q106" s="116" t="b">
        <v>0</v>
      </c>
      <c r="R106" s="116" t="b">
        <v>0</v>
      </c>
      <c r="S106" s="116" t="b">
        <v>0</v>
      </c>
      <c r="T106" s="116" t="b">
        <v>0</v>
      </c>
      <c r="U106" s="116">
        <v>3</v>
      </c>
    </row>
    <row r="107" spans="2:21" ht="62">
      <c r="B107" s="116" t="s">
        <v>508</v>
      </c>
      <c r="C107" s="116" t="s">
        <v>530</v>
      </c>
      <c r="D107" s="116" t="s">
        <v>411</v>
      </c>
      <c r="E107" s="116" t="s">
        <v>337</v>
      </c>
      <c r="F107" s="116" t="s">
        <v>281</v>
      </c>
      <c r="G107" s="116" t="s">
        <v>407</v>
      </c>
      <c r="H107" s="116" t="s">
        <v>412</v>
      </c>
      <c r="I107" s="116" t="s">
        <v>333</v>
      </c>
      <c r="J107" s="116" t="s">
        <v>413</v>
      </c>
      <c r="K107" s="116" t="s">
        <v>348</v>
      </c>
      <c r="L107" s="116">
        <v>3</v>
      </c>
      <c r="M107" s="116">
        <f t="shared" si="2"/>
        <v>0</v>
      </c>
      <c r="N107" s="116"/>
      <c r="O107" s="116" t="b">
        <v>1</v>
      </c>
      <c r="P107" s="116" t="b">
        <v>0</v>
      </c>
      <c r="Q107" s="116" t="b">
        <v>0</v>
      </c>
      <c r="R107" s="116" t="b">
        <v>0</v>
      </c>
      <c r="S107" s="116" t="b">
        <v>0</v>
      </c>
      <c r="T107" s="116" t="b">
        <v>0</v>
      </c>
      <c r="U107" s="116">
        <v>3</v>
      </c>
    </row>
    <row r="108" spans="2:21" ht="46.5">
      <c r="B108" s="116" t="s">
        <v>508</v>
      </c>
      <c r="C108" s="116" t="s">
        <v>531</v>
      </c>
      <c r="D108" s="116" t="s">
        <v>328</v>
      </c>
      <c r="E108" s="116" t="s">
        <v>367</v>
      </c>
      <c r="F108" s="116" t="s">
        <v>283</v>
      </c>
      <c r="G108" s="116" t="s">
        <v>407</v>
      </c>
      <c r="H108" s="116" t="s">
        <v>532</v>
      </c>
      <c r="I108" s="116" t="s">
        <v>333</v>
      </c>
      <c r="J108" s="116" t="s">
        <v>416</v>
      </c>
      <c r="K108" s="116" t="s">
        <v>348</v>
      </c>
      <c r="L108" s="116">
        <v>3</v>
      </c>
      <c r="M108" s="116">
        <f t="shared" si="2"/>
        <v>0</v>
      </c>
      <c r="N108" s="116"/>
      <c r="O108" s="116" t="b">
        <v>1</v>
      </c>
      <c r="P108" s="116" t="b">
        <v>0</v>
      </c>
      <c r="Q108" s="116" t="b">
        <v>0</v>
      </c>
      <c r="R108" s="116" t="b">
        <v>0</v>
      </c>
      <c r="S108" s="116" t="b">
        <v>0</v>
      </c>
      <c r="T108" s="116" t="b">
        <v>0</v>
      </c>
      <c r="U108" s="116">
        <v>3</v>
      </c>
    </row>
    <row r="109" spans="2:21" ht="232.5">
      <c r="B109" s="117" t="s">
        <v>533</v>
      </c>
      <c r="C109" s="117" t="s">
        <v>534</v>
      </c>
      <c r="D109" s="117" t="s">
        <v>535</v>
      </c>
      <c r="E109" s="117" t="s">
        <v>367</v>
      </c>
      <c r="F109" s="117" t="s">
        <v>536</v>
      </c>
      <c r="G109" s="117" t="s">
        <v>537</v>
      </c>
      <c r="H109" s="117" t="s">
        <v>538</v>
      </c>
      <c r="I109" s="117" t="s">
        <v>333</v>
      </c>
      <c r="J109" s="117" t="s">
        <v>539</v>
      </c>
      <c r="K109" s="117" t="s">
        <v>348</v>
      </c>
      <c r="L109" s="117">
        <v>3</v>
      </c>
      <c r="M109" s="117">
        <f t="shared" si="2"/>
        <v>0</v>
      </c>
      <c r="N109" s="117"/>
      <c r="O109" s="117" t="b">
        <v>0</v>
      </c>
      <c r="P109" s="117" t="b">
        <v>1</v>
      </c>
      <c r="Q109" s="117" t="b">
        <v>0</v>
      </c>
      <c r="R109" s="117" t="b">
        <v>0</v>
      </c>
      <c r="S109" s="117" t="b">
        <v>1</v>
      </c>
      <c r="T109" s="117" t="b">
        <v>1</v>
      </c>
      <c r="U109" s="117">
        <v>3</v>
      </c>
    </row>
    <row r="110" spans="2:21" ht="232.5">
      <c r="B110" s="117" t="s">
        <v>533</v>
      </c>
      <c r="C110" s="117" t="s">
        <v>540</v>
      </c>
      <c r="D110" s="117" t="s">
        <v>535</v>
      </c>
      <c r="E110" s="117" t="s">
        <v>367</v>
      </c>
      <c r="F110" s="117" t="s">
        <v>536</v>
      </c>
      <c r="G110" s="117" t="s">
        <v>537</v>
      </c>
      <c r="H110" s="117" t="s">
        <v>541</v>
      </c>
      <c r="I110" s="117" t="s">
        <v>333</v>
      </c>
      <c r="J110" s="117" t="s">
        <v>539</v>
      </c>
      <c r="K110" s="117" t="s">
        <v>348</v>
      </c>
      <c r="L110" s="117">
        <v>3</v>
      </c>
      <c r="M110" s="117">
        <f t="shared" ref="M110:M130" si="3">IF(K110="SI",L110,0)</f>
        <v>0</v>
      </c>
      <c r="N110" s="117"/>
      <c r="O110" s="117" t="b">
        <v>0</v>
      </c>
      <c r="P110" s="117" t="b">
        <v>1</v>
      </c>
      <c r="Q110" s="117" t="b">
        <v>0</v>
      </c>
      <c r="R110" s="117" t="b">
        <v>0</v>
      </c>
      <c r="S110" s="117" t="b">
        <v>1</v>
      </c>
      <c r="T110" s="117" t="b">
        <v>1</v>
      </c>
      <c r="U110" s="117">
        <v>3</v>
      </c>
    </row>
    <row r="111" spans="2:21" ht="232.5">
      <c r="B111" s="117" t="s">
        <v>533</v>
      </c>
      <c r="C111" s="117" t="s">
        <v>542</v>
      </c>
      <c r="D111" s="117" t="s">
        <v>535</v>
      </c>
      <c r="E111" s="117" t="s">
        <v>367</v>
      </c>
      <c r="F111" s="117" t="s">
        <v>536</v>
      </c>
      <c r="G111" s="117" t="s">
        <v>543</v>
      </c>
      <c r="H111" s="117" t="s">
        <v>544</v>
      </c>
      <c r="I111" s="117" t="s">
        <v>358</v>
      </c>
      <c r="J111" s="117" t="s">
        <v>369</v>
      </c>
      <c r="K111" s="117" t="s">
        <v>348</v>
      </c>
      <c r="L111" s="117">
        <v>3</v>
      </c>
      <c r="M111" s="117">
        <f t="shared" si="3"/>
        <v>0</v>
      </c>
      <c r="N111" s="117"/>
      <c r="O111" s="117" t="b">
        <v>0</v>
      </c>
      <c r="P111" s="117" t="b">
        <v>1</v>
      </c>
      <c r="Q111" s="117" t="b">
        <v>0</v>
      </c>
      <c r="R111" s="117" t="b">
        <v>0</v>
      </c>
      <c r="S111" s="117" t="b">
        <v>1</v>
      </c>
      <c r="T111" s="117" t="b">
        <v>1</v>
      </c>
      <c r="U111" s="117">
        <v>3</v>
      </c>
    </row>
    <row r="112" spans="2:21" ht="232.5">
      <c r="B112" s="117" t="s">
        <v>533</v>
      </c>
      <c r="C112" s="117" t="s">
        <v>545</v>
      </c>
      <c r="D112" s="117" t="s">
        <v>535</v>
      </c>
      <c r="E112" s="117" t="s">
        <v>337</v>
      </c>
      <c r="F112" s="117" t="s">
        <v>546</v>
      </c>
      <c r="G112" s="117" t="s">
        <v>547</v>
      </c>
      <c r="H112" s="117" t="s">
        <v>548</v>
      </c>
      <c r="I112" s="117" t="s">
        <v>333</v>
      </c>
      <c r="J112" s="117" t="s">
        <v>549</v>
      </c>
      <c r="K112" s="117" t="s">
        <v>348</v>
      </c>
      <c r="L112" s="117">
        <v>5</v>
      </c>
      <c r="M112" s="117">
        <f t="shared" si="3"/>
        <v>0</v>
      </c>
      <c r="N112" s="117"/>
      <c r="O112" s="117" t="b">
        <v>0</v>
      </c>
      <c r="P112" s="117" t="b">
        <v>1</v>
      </c>
      <c r="Q112" s="117" t="b">
        <v>0</v>
      </c>
      <c r="R112" s="117" t="b">
        <v>0</v>
      </c>
      <c r="S112" s="117" t="b">
        <v>1</v>
      </c>
      <c r="T112" s="117" t="b">
        <v>1</v>
      </c>
      <c r="U112" s="117">
        <v>5</v>
      </c>
    </row>
    <row r="113" spans="2:21" ht="232.5">
      <c r="B113" s="117" t="s">
        <v>533</v>
      </c>
      <c r="C113" s="117" t="s">
        <v>550</v>
      </c>
      <c r="D113" s="117" t="s">
        <v>535</v>
      </c>
      <c r="E113" s="117" t="s">
        <v>337</v>
      </c>
      <c r="F113" s="117" t="s">
        <v>536</v>
      </c>
      <c r="G113" s="117" t="s">
        <v>547</v>
      </c>
      <c r="H113" s="117" t="s">
        <v>551</v>
      </c>
      <c r="I113" s="117" t="s">
        <v>333</v>
      </c>
      <c r="J113" s="117" t="s">
        <v>552</v>
      </c>
      <c r="K113" s="117" t="s">
        <v>348</v>
      </c>
      <c r="L113" s="117">
        <v>3</v>
      </c>
      <c r="M113" s="117">
        <f t="shared" si="3"/>
        <v>0</v>
      </c>
      <c r="N113" s="117"/>
      <c r="O113" s="117" t="b">
        <v>0</v>
      </c>
      <c r="P113" s="117" t="b">
        <v>1</v>
      </c>
      <c r="Q113" s="117" t="b">
        <v>0</v>
      </c>
      <c r="R113" s="117" t="b">
        <v>0</v>
      </c>
      <c r="S113" s="117" t="b">
        <v>1</v>
      </c>
      <c r="T113" s="117" t="b">
        <v>1</v>
      </c>
      <c r="U113" s="117">
        <v>3</v>
      </c>
    </row>
    <row r="114" spans="2:21" ht="232.5">
      <c r="B114" s="117" t="s">
        <v>533</v>
      </c>
      <c r="C114" s="117" t="s">
        <v>553</v>
      </c>
      <c r="D114" s="117" t="s">
        <v>535</v>
      </c>
      <c r="E114" s="117" t="s">
        <v>337</v>
      </c>
      <c r="F114" s="117" t="s">
        <v>536</v>
      </c>
      <c r="G114" s="117" t="s">
        <v>537</v>
      </c>
      <c r="H114" s="117" t="s">
        <v>554</v>
      </c>
      <c r="I114" s="117" t="s">
        <v>333</v>
      </c>
      <c r="J114" s="117" t="s">
        <v>555</v>
      </c>
      <c r="K114" s="117" t="s">
        <v>348</v>
      </c>
      <c r="L114" s="117">
        <v>5</v>
      </c>
      <c r="M114" s="117">
        <f t="shared" si="3"/>
        <v>0</v>
      </c>
      <c r="N114" s="117"/>
      <c r="O114" s="117" t="b">
        <v>0</v>
      </c>
      <c r="P114" s="117" t="b">
        <v>1</v>
      </c>
      <c r="Q114" s="117" t="b">
        <v>0</v>
      </c>
      <c r="R114" s="117" t="b">
        <v>0</v>
      </c>
      <c r="S114" s="117" t="b">
        <v>1</v>
      </c>
      <c r="T114" s="117" t="b">
        <v>1</v>
      </c>
      <c r="U114" s="117">
        <v>5</v>
      </c>
    </row>
    <row r="115" spans="2:21" ht="170.5">
      <c r="B115" s="117" t="s">
        <v>533</v>
      </c>
      <c r="C115" s="117" t="s">
        <v>556</v>
      </c>
      <c r="D115" s="117" t="s">
        <v>535</v>
      </c>
      <c r="E115" s="117" t="s">
        <v>350</v>
      </c>
      <c r="F115" s="117" t="s">
        <v>557</v>
      </c>
      <c r="G115" s="117" t="s">
        <v>352</v>
      </c>
      <c r="H115" s="117" t="s">
        <v>558</v>
      </c>
      <c r="I115" s="117" t="s">
        <v>333</v>
      </c>
      <c r="J115" s="117" t="s">
        <v>559</v>
      </c>
      <c r="K115" s="117" t="s">
        <v>348</v>
      </c>
      <c r="L115" s="117">
        <v>5</v>
      </c>
      <c r="M115" s="117">
        <f t="shared" si="3"/>
        <v>0</v>
      </c>
      <c r="N115" s="117"/>
      <c r="O115" s="117" t="b">
        <v>0</v>
      </c>
      <c r="P115" s="117" t="b">
        <v>1</v>
      </c>
      <c r="Q115" s="117" t="b">
        <v>0</v>
      </c>
      <c r="R115" s="117" t="b">
        <v>0</v>
      </c>
      <c r="S115" s="117" t="b">
        <v>1</v>
      </c>
      <c r="T115" s="117" t="b">
        <v>1</v>
      </c>
      <c r="U115" s="117">
        <v>5</v>
      </c>
    </row>
    <row r="116" spans="2:21" ht="93">
      <c r="B116" s="117" t="s">
        <v>533</v>
      </c>
      <c r="C116" s="117" t="s">
        <v>235</v>
      </c>
      <c r="D116" s="117" t="s">
        <v>535</v>
      </c>
      <c r="E116" s="117" t="s">
        <v>350</v>
      </c>
      <c r="F116" s="117" t="s">
        <v>234</v>
      </c>
      <c r="G116" s="117" t="s">
        <v>352</v>
      </c>
      <c r="H116" s="117" t="s">
        <v>437</v>
      </c>
      <c r="I116" s="117" t="s">
        <v>354</v>
      </c>
      <c r="J116" s="117" t="s">
        <v>560</v>
      </c>
      <c r="K116" s="117" t="s">
        <v>348</v>
      </c>
      <c r="L116" s="117">
        <v>5</v>
      </c>
      <c r="M116" s="117">
        <f t="shared" si="3"/>
        <v>0</v>
      </c>
      <c r="N116" s="117"/>
      <c r="O116" s="117" t="b">
        <v>0</v>
      </c>
      <c r="P116" s="117" t="b">
        <v>1</v>
      </c>
      <c r="Q116" s="117" t="b">
        <v>0</v>
      </c>
      <c r="R116" s="117" t="b">
        <v>0</v>
      </c>
      <c r="S116" s="117" t="b">
        <v>1</v>
      </c>
      <c r="T116" s="117" t="b">
        <v>1</v>
      </c>
      <c r="U116" s="117">
        <v>5</v>
      </c>
    </row>
    <row r="117" spans="2:21" ht="93">
      <c r="B117" s="117" t="s">
        <v>533</v>
      </c>
      <c r="C117" s="117" t="s">
        <v>561</v>
      </c>
      <c r="D117" s="117" t="s">
        <v>535</v>
      </c>
      <c r="E117" s="117" t="s">
        <v>350</v>
      </c>
      <c r="F117" s="117" t="s">
        <v>562</v>
      </c>
      <c r="G117" s="117" t="s">
        <v>352</v>
      </c>
      <c r="H117" s="117" t="s">
        <v>563</v>
      </c>
      <c r="I117" s="117" t="s">
        <v>333</v>
      </c>
      <c r="J117" s="117" t="s">
        <v>564</v>
      </c>
      <c r="K117" s="117" t="s">
        <v>348</v>
      </c>
      <c r="L117" s="117">
        <v>3</v>
      </c>
      <c r="M117" s="117">
        <f t="shared" si="3"/>
        <v>0</v>
      </c>
      <c r="N117" s="117"/>
      <c r="O117" s="117" t="b">
        <v>1</v>
      </c>
      <c r="P117" s="117" t="b">
        <v>1</v>
      </c>
      <c r="Q117" s="117" t="b">
        <v>0</v>
      </c>
      <c r="R117" s="117" t="b">
        <v>0</v>
      </c>
      <c r="S117" s="117" t="b">
        <v>1</v>
      </c>
      <c r="T117" s="117" t="b">
        <v>1</v>
      </c>
      <c r="U117" s="117">
        <v>3</v>
      </c>
    </row>
    <row r="118" spans="2:21" ht="248">
      <c r="B118" s="117" t="s">
        <v>533</v>
      </c>
      <c r="C118" s="117" t="s">
        <v>565</v>
      </c>
      <c r="D118" s="117" t="s">
        <v>328</v>
      </c>
      <c r="E118" s="117" t="s">
        <v>367</v>
      </c>
      <c r="F118" s="117" t="s">
        <v>566</v>
      </c>
      <c r="G118" s="117" t="s">
        <v>374</v>
      </c>
      <c r="H118" s="117" t="s">
        <v>567</v>
      </c>
      <c r="I118" s="117" t="s">
        <v>354</v>
      </c>
      <c r="J118" s="117" t="s">
        <v>369</v>
      </c>
      <c r="K118" s="117" t="s">
        <v>348</v>
      </c>
      <c r="L118" s="117">
        <v>3</v>
      </c>
      <c r="M118" s="117">
        <f t="shared" si="3"/>
        <v>0</v>
      </c>
      <c r="N118" s="117"/>
      <c r="O118" s="117" t="b">
        <v>0</v>
      </c>
      <c r="P118" s="117" t="b">
        <v>1</v>
      </c>
      <c r="Q118" s="117" t="b">
        <v>0</v>
      </c>
      <c r="R118" s="117" t="b">
        <v>0</v>
      </c>
      <c r="S118" s="117" t="b">
        <v>0</v>
      </c>
      <c r="T118" s="117" t="b">
        <v>0</v>
      </c>
      <c r="U118" s="117">
        <v>3</v>
      </c>
    </row>
    <row r="119" spans="2:21" ht="217">
      <c r="B119" s="117" t="s">
        <v>533</v>
      </c>
      <c r="C119" s="117" t="s">
        <v>568</v>
      </c>
      <c r="D119" s="117" t="s">
        <v>535</v>
      </c>
      <c r="E119" s="117" t="s">
        <v>350</v>
      </c>
      <c r="F119" s="117" t="s">
        <v>378</v>
      </c>
      <c r="G119" s="117" t="s">
        <v>379</v>
      </c>
      <c r="H119" s="117" t="s">
        <v>569</v>
      </c>
      <c r="I119" s="117" t="s">
        <v>354</v>
      </c>
      <c r="J119" s="117" t="s">
        <v>381</v>
      </c>
      <c r="K119" s="117" t="s">
        <v>348</v>
      </c>
      <c r="L119" s="117">
        <v>3</v>
      </c>
      <c r="M119" s="117">
        <f t="shared" si="3"/>
        <v>0</v>
      </c>
      <c r="N119" s="117"/>
      <c r="O119" s="117" t="b">
        <v>0</v>
      </c>
      <c r="P119" s="117" t="b">
        <v>1</v>
      </c>
      <c r="Q119" s="117" t="b">
        <v>0</v>
      </c>
      <c r="R119" s="117" t="b">
        <v>0</v>
      </c>
      <c r="S119" s="117" t="b">
        <v>0</v>
      </c>
      <c r="T119" s="117" t="b">
        <v>0</v>
      </c>
      <c r="U119" s="117">
        <v>3</v>
      </c>
    </row>
    <row r="120" spans="2:21" ht="155">
      <c r="B120" s="117" t="s">
        <v>533</v>
      </c>
      <c r="C120" s="117" t="s">
        <v>570</v>
      </c>
      <c r="D120" s="117" t="s">
        <v>535</v>
      </c>
      <c r="E120" s="117" t="s">
        <v>337</v>
      </c>
      <c r="F120" s="117" t="s">
        <v>571</v>
      </c>
      <c r="G120" s="117" t="s">
        <v>383</v>
      </c>
      <c r="H120" s="117" t="s">
        <v>572</v>
      </c>
      <c r="I120" s="117" t="s">
        <v>333</v>
      </c>
      <c r="J120" s="117" t="s">
        <v>573</v>
      </c>
      <c r="K120" s="117" t="s">
        <v>348</v>
      </c>
      <c r="L120" s="117">
        <v>4</v>
      </c>
      <c r="M120" s="117">
        <f t="shared" si="3"/>
        <v>0</v>
      </c>
      <c r="N120" s="117"/>
      <c r="O120" s="117" t="b">
        <v>0</v>
      </c>
      <c r="P120" s="117" t="b">
        <v>0</v>
      </c>
      <c r="Q120" s="117" t="b">
        <v>0</v>
      </c>
      <c r="R120" s="117" t="b">
        <v>0</v>
      </c>
      <c r="S120" s="117" t="b">
        <v>1</v>
      </c>
      <c r="T120" s="117" t="b">
        <v>1</v>
      </c>
      <c r="U120" s="117">
        <v>4</v>
      </c>
    </row>
    <row r="121" spans="2:21" ht="217">
      <c r="B121" s="117" t="s">
        <v>533</v>
      </c>
      <c r="C121" s="117" t="s">
        <v>574</v>
      </c>
      <c r="D121" s="117" t="s">
        <v>535</v>
      </c>
      <c r="E121" s="117" t="s">
        <v>350</v>
      </c>
      <c r="F121" s="117" t="s">
        <v>386</v>
      </c>
      <c r="G121" s="117" t="s">
        <v>387</v>
      </c>
      <c r="H121" s="117" t="s">
        <v>575</v>
      </c>
      <c r="I121" s="117" t="s">
        <v>333</v>
      </c>
      <c r="J121" s="117" t="s">
        <v>576</v>
      </c>
      <c r="K121" s="117" t="s">
        <v>348</v>
      </c>
      <c r="L121" s="117">
        <v>5</v>
      </c>
      <c r="M121" s="117">
        <f t="shared" si="3"/>
        <v>0</v>
      </c>
      <c r="N121" s="117"/>
      <c r="O121" s="117" t="b">
        <v>0</v>
      </c>
      <c r="P121" s="117" t="b">
        <v>0</v>
      </c>
      <c r="Q121" s="117" t="b">
        <v>1</v>
      </c>
      <c r="R121" s="117" t="b">
        <v>0</v>
      </c>
      <c r="S121" s="117" t="b">
        <v>0</v>
      </c>
      <c r="T121" s="117" t="b">
        <v>0</v>
      </c>
      <c r="U121" s="117">
        <v>5</v>
      </c>
    </row>
    <row r="122" spans="2:21" ht="217">
      <c r="B122" s="117" t="s">
        <v>533</v>
      </c>
      <c r="C122" s="117" t="s">
        <v>577</v>
      </c>
      <c r="D122" s="117" t="s">
        <v>535</v>
      </c>
      <c r="E122" s="117" t="s">
        <v>350</v>
      </c>
      <c r="F122" s="117" t="s">
        <v>378</v>
      </c>
      <c r="G122" s="117" t="s">
        <v>387</v>
      </c>
      <c r="H122" s="117" t="s">
        <v>578</v>
      </c>
      <c r="I122" s="117" t="s">
        <v>358</v>
      </c>
      <c r="J122" s="117" t="s">
        <v>392</v>
      </c>
      <c r="K122" s="117" t="s">
        <v>348</v>
      </c>
      <c r="L122" s="117">
        <v>5</v>
      </c>
      <c r="M122" s="117">
        <f t="shared" si="3"/>
        <v>0</v>
      </c>
      <c r="N122" s="117"/>
      <c r="O122" s="117" t="b">
        <v>0</v>
      </c>
      <c r="P122" s="117" t="b">
        <v>0</v>
      </c>
      <c r="Q122" s="117" t="b">
        <v>1</v>
      </c>
      <c r="R122" s="117" t="b">
        <v>0</v>
      </c>
      <c r="S122" s="117" t="b">
        <v>0</v>
      </c>
      <c r="T122" s="117" t="b">
        <v>0</v>
      </c>
      <c r="U122" s="117">
        <v>5</v>
      </c>
    </row>
    <row r="123" spans="2:21" ht="93">
      <c r="B123" s="117" t="s">
        <v>533</v>
      </c>
      <c r="C123" s="117" t="s">
        <v>579</v>
      </c>
      <c r="D123" s="117" t="s">
        <v>535</v>
      </c>
      <c r="E123" s="117" t="s">
        <v>350</v>
      </c>
      <c r="F123" s="117" t="s">
        <v>62</v>
      </c>
      <c r="G123" s="117" t="s">
        <v>397</v>
      </c>
      <c r="H123" s="117" t="s">
        <v>451</v>
      </c>
      <c r="I123" s="117" t="s">
        <v>354</v>
      </c>
      <c r="J123" s="117" t="s">
        <v>366</v>
      </c>
      <c r="K123" s="117" t="s">
        <v>348</v>
      </c>
      <c r="L123" s="117">
        <v>3</v>
      </c>
      <c r="M123" s="117">
        <f t="shared" si="3"/>
        <v>0</v>
      </c>
      <c r="N123" s="117"/>
      <c r="O123" s="117" t="b">
        <v>0</v>
      </c>
      <c r="P123" s="117" t="b">
        <v>0</v>
      </c>
      <c r="Q123" s="117" t="b">
        <v>1</v>
      </c>
      <c r="R123" s="117" t="b">
        <v>0</v>
      </c>
      <c r="S123" s="117" t="b">
        <v>0</v>
      </c>
      <c r="T123" s="117" t="b">
        <v>0</v>
      </c>
      <c r="U123" s="117">
        <v>3</v>
      </c>
    </row>
    <row r="124" spans="2:21" ht="93">
      <c r="B124" s="117" t="s">
        <v>533</v>
      </c>
      <c r="C124" s="117" t="s">
        <v>580</v>
      </c>
      <c r="D124" s="117" t="s">
        <v>535</v>
      </c>
      <c r="E124" s="117" t="s">
        <v>350</v>
      </c>
      <c r="F124" s="117" t="s">
        <v>62</v>
      </c>
      <c r="G124" s="117" t="s">
        <v>379</v>
      </c>
      <c r="H124" s="117" t="s">
        <v>581</v>
      </c>
      <c r="I124" s="117" t="s">
        <v>354</v>
      </c>
      <c r="J124" s="117" t="s">
        <v>381</v>
      </c>
      <c r="K124" s="117" t="s">
        <v>348</v>
      </c>
      <c r="L124" s="117">
        <v>3</v>
      </c>
      <c r="M124" s="117">
        <f t="shared" si="3"/>
        <v>0</v>
      </c>
      <c r="N124" s="117"/>
      <c r="O124" s="117" t="b">
        <v>0</v>
      </c>
      <c r="P124" s="117" t="b">
        <v>0</v>
      </c>
      <c r="Q124" s="117" t="b">
        <v>1</v>
      </c>
      <c r="R124" s="117" t="b">
        <v>0</v>
      </c>
      <c r="S124" s="117" t="b">
        <v>0</v>
      </c>
      <c r="T124" s="117" t="b">
        <v>0</v>
      </c>
      <c r="U124" s="117">
        <v>3</v>
      </c>
    </row>
    <row r="125" spans="2:21" ht="124">
      <c r="B125" s="117" t="s">
        <v>533</v>
      </c>
      <c r="C125" s="117" t="s">
        <v>582</v>
      </c>
      <c r="D125" s="117" t="s">
        <v>535</v>
      </c>
      <c r="E125" s="117" t="s">
        <v>350</v>
      </c>
      <c r="F125" s="117" t="s">
        <v>62</v>
      </c>
      <c r="G125" s="117" t="s">
        <v>397</v>
      </c>
      <c r="H125" s="117" t="s">
        <v>583</v>
      </c>
      <c r="I125" s="117" t="s">
        <v>354</v>
      </c>
      <c r="J125" s="117" t="s">
        <v>366</v>
      </c>
      <c r="K125" s="117" t="s">
        <v>348</v>
      </c>
      <c r="L125" s="117">
        <v>3</v>
      </c>
      <c r="M125" s="117">
        <f t="shared" si="3"/>
        <v>0</v>
      </c>
      <c r="N125" s="117"/>
      <c r="O125" s="117" t="b">
        <v>0</v>
      </c>
      <c r="P125" s="117" t="b">
        <v>0</v>
      </c>
      <c r="Q125" s="117" t="b">
        <v>1</v>
      </c>
      <c r="R125" s="117" t="b">
        <v>0</v>
      </c>
      <c r="S125" s="117" t="b">
        <v>0</v>
      </c>
      <c r="T125" s="117" t="b">
        <v>0</v>
      </c>
      <c r="U125" s="117">
        <v>3</v>
      </c>
    </row>
    <row r="126" spans="2:21" ht="93">
      <c r="B126" s="117" t="s">
        <v>533</v>
      </c>
      <c r="C126" s="117" t="s">
        <v>584</v>
      </c>
      <c r="D126" s="117" t="s">
        <v>535</v>
      </c>
      <c r="E126" s="117" t="s">
        <v>350</v>
      </c>
      <c r="F126" s="117" t="s">
        <v>62</v>
      </c>
      <c r="G126" s="117" t="s">
        <v>397</v>
      </c>
      <c r="H126" s="117" t="s">
        <v>585</v>
      </c>
      <c r="I126" s="117" t="s">
        <v>354</v>
      </c>
      <c r="J126" s="117" t="s">
        <v>366</v>
      </c>
      <c r="K126" s="117" t="s">
        <v>348</v>
      </c>
      <c r="L126" s="117">
        <v>3</v>
      </c>
      <c r="M126" s="117">
        <f t="shared" si="3"/>
        <v>0</v>
      </c>
      <c r="N126" s="117"/>
      <c r="O126" s="117" t="b">
        <v>0</v>
      </c>
      <c r="P126" s="117" t="b">
        <v>0</v>
      </c>
      <c r="Q126" s="117" t="b">
        <v>1</v>
      </c>
      <c r="R126" s="117" t="b">
        <v>0</v>
      </c>
      <c r="S126" s="117" t="b">
        <v>0</v>
      </c>
      <c r="T126" s="117" t="b">
        <v>0</v>
      </c>
      <c r="U126" s="117">
        <v>3</v>
      </c>
    </row>
    <row r="127" spans="2:21" ht="93">
      <c r="B127" s="117" t="s">
        <v>533</v>
      </c>
      <c r="C127" s="117" t="s">
        <v>586</v>
      </c>
      <c r="D127" s="117" t="s">
        <v>535</v>
      </c>
      <c r="E127" s="117" t="s">
        <v>367</v>
      </c>
      <c r="F127" s="117" t="s">
        <v>62</v>
      </c>
      <c r="G127" s="117" t="s">
        <v>397</v>
      </c>
      <c r="H127" s="117" t="s">
        <v>587</v>
      </c>
      <c r="I127" s="117" t="s">
        <v>333</v>
      </c>
      <c r="J127" s="117" t="s">
        <v>588</v>
      </c>
      <c r="K127" s="117" t="s">
        <v>348</v>
      </c>
      <c r="L127" s="117">
        <v>3</v>
      </c>
      <c r="M127" s="117">
        <f t="shared" si="3"/>
        <v>0</v>
      </c>
      <c r="N127" s="117"/>
      <c r="O127" s="117" t="b">
        <v>0</v>
      </c>
      <c r="P127" s="117" t="b">
        <v>0</v>
      </c>
      <c r="Q127" s="117" t="b">
        <v>1</v>
      </c>
      <c r="R127" s="117" t="b">
        <v>0</v>
      </c>
      <c r="S127" s="117" t="b">
        <v>0</v>
      </c>
      <c r="T127" s="117" t="b">
        <v>0</v>
      </c>
      <c r="U127" s="117">
        <v>3</v>
      </c>
    </row>
    <row r="128" spans="2:21" ht="93">
      <c r="B128" s="117" t="s">
        <v>533</v>
      </c>
      <c r="C128" s="117" t="s">
        <v>589</v>
      </c>
      <c r="D128" s="117" t="s">
        <v>535</v>
      </c>
      <c r="E128" s="117" t="s">
        <v>367</v>
      </c>
      <c r="F128" s="117" t="s">
        <v>406</v>
      </c>
      <c r="G128" s="117" t="s">
        <v>407</v>
      </c>
      <c r="H128" s="117" t="s">
        <v>590</v>
      </c>
      <c r="I128" s="117" t="s">
        <v>333</v>
      </c>
      <c r="J128" s="117" t="s">
        <v>591</v>
      </c>
      <c r="K128" s="117" t="s">
        <v>348</v>
      </c>
      <c r="L128" s="117">
        <v>3</v>
      </c>
      <c r="M128" s="117">
        <f t="shared" si="3"/>
        <v>0</v>
      </c>
      <c r="N128" s="117"/>
      <c r="O128" s="117" t="b">
        <v>1</v>
      </c>
      <c r="P128" s="117" t="b">
        <v>0</v>
      </c>
      <c r="Q128" s="117" t="b">
        <v>0</v>
      </c>
      <c r="R128" s="117" t="b">
        <v>0</v>
      </c>
      <c r="S128" s="117" t="b">
        <v>0</v>
      </c>
      <c r="T128" s="117" t="b">
        <v>0</v>
      </c>
      <c r="U128" s="117">
        <v>3</v>
      </c>
    </row>
    <row r="129" spans="2:21" ht="93">
      <c r="B129" s="117" t="s">
        <v>533</v>
      </c>
      <c r="C129" s="117" t="s">
        <v>592</v>
      </c>
      <c r="D129" s="117" t="s">
        <v>411</v>
      </c>
      <c r="E129" s="117" t="s">
        <v>337</v>
      </c>
      <c r="F129" s="117" t="s">
        <v>281</v>
      </c>
      <c r="G129" s="117" t="s">
        <v>407</v>
      </c>
      <c r="H129" s="117" t="s">
        <v>412</v>
      </c>
      <c r="I129" s="117" t="s">
        <v>333</v>
      </c>
      <c r="J129" s="117" t="s">
        <v>413</v>
      </c>
      <c r="K129" s="117" t="s">
        <v>348</v>
      </c>
      <c r="L129" s="117">
        <v>3</v>
      </c>
      <c r="M129" s="117">
        <f t="shared" si="3"/>
        <v>0</v>
      </c>
      <c r="N129" s="117"/>
      <c r="O129" s="117" t="b">
        <v>1</v>
      </c>
      <c r="P129" s="117" t="b">
        <v>0</v>
      </c>
      <c r="Q129" s="117" t="b">
        <v>0</v>
      </c>
      <c r="R129" s="117" t="b">
        <v>0</v>
      </c>
      <c r="S129" s="117" t="b">
        <v>0</v>
      </c>
      <c r="T129" s="117" t="b">
        <v>0</v>
      </c>
      <c r="U129" s="117">
        <v>3</v>
      </c>
    </row>
    <row r="130" spans="2:21" ht="93">
      <c r="B130" s="117" t="s">
        <v>533</v>
      </c>
      <c r="C130" s="117" t="s">
        <v>593</v>
      </c>
      <c r="D130" s="117" t="s">
        <v>535</v>
      </c>
      <c r="E130" s="117" t="s">
        <v>367</v>
      </c>
      <c r="F130" s="117" t="s">
        <v>283</v>
      </c>
      <c r="G130" s="117" t="s">
        <v>407</v>
      </c>
      <c r="H130" s="117" t="s">
        <v>594</v>
      </c>
      <c r="I130" s="117" t="s">
        <v>333</v>
      </c>
      <c r="J130" s="117" t="s">
        <v>595</v>
      </c>
      <c r="K130" s="117" t="s">
        <v>348</v>
      </c>
      <c r="L130" s="117">
        <v>3</v>
      </c>
      <c r="M130" s="117">
        <f t="shared" si="3"/>
        <v>0</v>
      </c>
      <c r="N130" s="117"/>
      <c r="O130" s="117" t="b">
        <v>1</v>
      </c>
      <c r="P130" s="117" t="b">
        <v>0</v>
      </c>
      <c r="Q130" s="117" t="b">
        <v>0</v>
      </c>
      <c r="R130" s="117" t="b">
        <v>0</v>
      </c>
      <c r="S130" s="117" t="b">
        <v>0</v>
      </c>
      <c r="T130" s="117" t="b">
        <v>0</v>
      </c>
      <c r="U130" s="117">
        <v>3</v>
      </c>
    </row>
  </sheetData>
  <autoFilter ref="B2:U2" xr:uid="{00000000-0009-0000-0000-000003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autoFilter>
  <mergeCells count="1">
    <mergeCell ref="B2:U2"/>
  </mergeCells>
  <phoneticPr fontId="5" type="noConversion"/>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0000000}">
          <x14:formula1>
            <xm:f>TablasReferencia!$E$3:$E$13</xm:f>
          </x14:formula1>
          <xm:sqref>F4</xm:sqref>
        </x14:dataValidation>
        <x14:dataValidation type="list" allowBlank="1" showInputMessage="1" showErrorMessage="1" xr:uid="{00000000-0002-0000-0300-000001000000}">
          <x14:formula1>
            <xm:f>TablasReferencia!$G$3:$G$7</xm:f>
          </x14:formula1>
          <xm:sqref>F6</xm:sqref>
        </x14:dataValidation>
        <x14:dataValidation type="list" allowBlank="1" showInputMessage="1" showErrorMessage="1" xr:uid="{00000000-0002-0000-0300-000002000000}">
          <x14:formula1>
            <xm:f>TablasReferencia!$E$16:$E$28</xm:f>
          </x14:formula1>
          <xm:sqref>F5</xm:sqref>
        </x14:dataValidation>
        <x14:dataValidation type="list" allowBlank="1" showInputMessage="1" showErrorMessage="1" xr:uid="{00000000-0002-0000-0300-000003000000}">
          <x14:formula1>
            <xm:f>Calificaciones!$C$3:$C$9</xm:f>
          </x14:formula1>
          <xm:sqref>F9</xm:sqref>
        </x14:dataValidation>
        <x14:dataValidation type="list" allowBlank="1" showInputMessage="1" showErrorMessage="1" xr:uid="{00000000-0002-0000-0300-000004000000}">
          <x14:formula1>
            <xm:f>TablasReferencia!$B$3:$B$5</xm:f>
          </x14:formula1>
          <xm:sqref>K88:K130 K69:K86 K18:K67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3742A-82D0-4CB5-84A9-54F6618E4146}">
  <dimension ref="A1:E42"/>
  <sheetViews>
    <sheetView zoomScale="48" zoomScaleNormal="48" workbookViewId="0">
      <selection activeCell="K3" sqref="K3"/>
    </sheetView>
  </sheetViews>
  <sheetFormatPr baseColWidth="10" defaultColWidth="11" defaultRowHeight="15.5"/>
  <cols>
    <col min="1" max="1" width="31.25" customWidth="1"/>
    <col min="2" max="2" width="52" customWidth="1"/>
    <col min="5" max="5" width="46.33203125" customWidth="1"/>
  </cols>
  <sheetData>
    <row r="1" spans="1:5" ht="59.5" customHeight="1">
      <c r="A1" s="74" t="s">
        <v>596</v>
      </c>
      <c r="B1" s="74"/>
      <c r="C1" s="178" t="s">
        <v>597</v>
      </c>
      <c r="D1" s="179"/>
      <c r="E1" s="179"/>
    </row>
    <row r="2" spans="1:5" ht="109" customHeight="1">
      <c r="A2" s="177" t="s">
        <v>598</v>
      </c>
      <c r="B2" s="157" t="s">
        <v>408</v>
      </c>
      <c r="C2" s="175" t="s">
        <v>599</v>
      </c>
      <c r="D2" s="176"/>
      <c r="E2" s="176"/>
    </row>
    <row r="3" spans="1:5" ht="68.150000000000006" customHeight="1">
      <c r="A3" s="177"/>
      <c r="B3" s="157" t="s">
        <v>412</v>
      </c>
      <c r="C3" s="175" t="s">
        <v>600</v>
      </c>
      <c r="D3" s="176"/>
      <c r="E3" s="176"/>
    </row>
    <row r="4" spans="1:5" ht="109.5" customHeight="1">
      <c r="A4" s="177"/>
      <c r="B4" s="157" t="s">
        <v>415</v>
      </c>
      <c r="C4" s="175" t="s">
        <v>601</v>
      </c>
      <c r="D4" s="176"/>
      <c r="E4" s="176"/>
    </row>
    <row r="5" spans="1:5" ht="164.5" customHeight="1">
      <c r="A5" s="177"/>
      <c r="B5" s="158" t="s">
        <v>419</v>
      </c>
      <c r="C5" s="180" t="s">
        <v>602</v>
      </c>
      <c r="D5" s="181"/>
      <c r="E5" s="181"/>
    </row>
    <row r="6" spans="1:5" ht="48" customHeight="1">
      <c r="A6" s="177"/>
      <c r="B6" s="159" t="s">
        <v>340</v>
      </c>
      <c r="C6" s="176"/>
      <c r="D6" s="176"/>
      <c r="E6" s="176"/>
    </row>
    <row r="7" spans="1:5" ht="90.65" customHeight="1">
      <c r="A7" s="177"/>
      <c r="B7" s="158" t="s">
        <v>425</v>
      </c>
      <c r="C7" s="175" t="s">
        <v>603</v>
      </c>
      <c r="D7" s="175"/>
      <c r="E7" s="175"/>
    </row>
    <row r="8" spans="1:5" ht="59.5" customHeight="1">
      <c r="A8" s="177"/>
      <c r="B8" s="158" t="s">
        <v>394</v>
      </c>
      <c r="C8" s="175" t="s">
        <v>604</v>
      </c>
      <c r="D8" s="175"/>
      <c r="E8" s="175"/>
    </row>
    <row r="9" spans="1:5" ht="56.5" customHeight="1">
      <c r="A9" s="177"/>
      <c r="B9" s="158" t="s">
        <v>432</v>
      </c>
      <c r="C9" s="175" t="s">
        <v>605</v>
      </c>
      <c r="D9" s="175"/>
      <c r="E9" s="175"/>
    </row>
    <row r="10" spans="1:5" ht="77.5" customHeight="1">
      <c r="A10" s="177"/>
      <c r="B10" s="158" t="s">
        <v>437</v>
      </c>
      <c r="C10" s="176"/>
      <c r="D10" s="176"/>
      <c r="E10" s="176"/>
    </row>
    <row r="11" spans="1:5" ht="76.5" customHeight="1">
      <c r="A11" s="177"/>
      <c r="B11" s="158" t="s">
        <v>362</v>
      </c>
      <c r="C11" s="178" t="s">
        <v>606</v>
      </c>
      <c r="D11" s="178"/>
      <c r="E11" s="178"/>
    </row>
    <row r="12" spans="1:5" ht="72.650000000000006" customHeight="1">
      <c r="A12" s="177"/>
      <c r="B12" s="158" t="s">
        <v>441</v>
      </c>
      <c r="C12" s="175" t="s">
        <v>607</v>
      </c>
      <c r="D12" s="176"/>
      <c r="E12" s="176"/>
    </row>
    <row r="13" spans="1:5" ht="94.5" customHeight="1">
      <c r="A13" s="177"/>
      <c r="B13" s="158" t="s">
        <v>443</v>
      </c>
      <c r="C13" s="182" t="s">
        <v>608</v>
      </c>
      <c r="D13" s="182"/>
      <c r="E13" s="182"/>
    </row>
    <row r="14" spans="1:5" ht="54.65" customHeight="1">
      <c r="A14" s="177"/>
      <c r="B14" s="158" t="s">
        <v>375</v>
      </c>
      <c r="C14" s="175" t="s">
        <v>609</v>
      </c>
      <c r="D14" s="176"/>
      <c r="E14" s="176"/>
    </row>
    <row r="15" spans="1:5" ht="69" customHeight="1">
      <c r="A15" s="177"/>
      <c r="B15" s="158" t="s">
        <v>380</v>
      </c>
      <c r="C15" s="175" t="s">
        <v>610</v>
      </c>
      <c r="D15" s="176"/>
      <c r="E15" s="176"/>
    </row>
    <row r="16" spans="1:5" ht="151" customHeight="1">
      <c r="A16" s="177"/>
      <c r="B16" s="158" t="s">
        <v>448</v>
      </c>
      <c r="C16" s="183" t="s">
        <v>611</v>
      </c>
      <c r="D16" s="183"/>
      <c r="E16" s="183"/>
    </row>
    <row r="17" spans="1:5" ht="129.65" customHeight="1">
      <c r="A17" s="177"/>
      <c r="B17" s="158" t="s">
        <v>391</v>
      </c>
      <c r="C17" s="183" t="s">
        <v>612</v>
      </c>
      <c r="D17" s="183"/>
      <c r="E17" s="183"/>
    </row>
    <row r="18" spans="1:5" ht="111" customHeight="1">
      <c r="A18" s="177"/>
      <c r="B18" s="158" t="s">
        <v>451</v>
      </c>
      <c r="C18" s="183" t="s">
        <v>613</v>
      </c>
      <c r="D18" s="184"/>
      <c r="E18" s="184"/>
    </row>
    <row r="19" spans="1:5" ht="81.650000000000006" customHeight="1">
      <c r="A19" s="177"/>
      <c r="B19" s="158" t="s">
        <v>400</v>
      </c>
      <c r="C19" s="183" t="s">
        <v>614</v>
      </c>
      <c r="D19" s="183"/>
      <c r="E19" s="183"/>
    </row>
    <row r="20" spans="1:5" ht="147" customHeight="1">
      <c r="A20" s="177"/>
      <c r="B20" s="158" t="s">
        <v>402</v>
      </c>
      <c r="C20" s="183" t="s">
        <v>615</v>
      </c>
      <c r="D20" s="183"/>
      <c r="E20" s="183"/>
    </row>
    <row r="21" spans="1:5" ht="119.15" customHeight="1">
      <c r="A21" s="177"/>
      <c r="B21" s="158" t="s">
        <v>404</v>
      </c>
      <c r="C21" s="183" t="s">
        <v>616</v>
      </c>
      <c r="D21" s="184"/>
      <c r="E21" s="184"/>
    </row>
    <row r="22" spans="1:5" ht="79.5" customHeight="1">
      <c r="A22" s="177"/>
      <c r="B22" s="158" t="s">
        <v>456</v>
      </c>
      <c r="C22" s="183" t="s">
        <v>617</v>
      </c>
      <c r="D22" s="183"/>
      <c r="E22" s="183"/>
    </row>
    <row r="23" spans="1:5" ht="46" customHeight="1">
      <c r="A23" s="177"/>
      <c r="B23" s="158" t="s">
        <v>458</v>
      </c>
      <c r="C23" s="176"/>
      <c r="D23" s="176"/>
      <c r="E23" s="176"/>
    </row>
    <row r="24" spans="1:5" ht="112" customHeight="1">
      <c r="A24" s="177"/>
      <c r="B24" s="158" t="s">
        <v>408</v>
      </c>
      <c r="C24" s="176"/>
      <c r="D24" s="176"/>
      <c r="E24" s="176"/>
    </row>
    <row r="25" spans="1:5" ht="113.15" customHeight="1">
      <c r="A25" s="177"/>
      <c r="B25" s="158" t="s">
        <v>412</v>
      </c>
      <c r="C25" s="176"/>
      <c r="D25" s="176"/>
      <c r="E25" s="176"/>
    </row>
    <row r="26" spans="1:5" ht="116.15" customHeight="1">
      <c r="A26" s="177"/>
      <c r="B26" s="158" t="s">
        <v>462</v>
      </c>
      <c r="C26" s="176"/>
      <c r="D26" s="176"/>
      <c r="E26" s="176"/>
    </row>
    <row r="27" spans="1:5">
      <c r="A27" s="176"/>
    </row>
    <row r="28" spans="1:5">
      <c r="A28" s="176"/>
    </row>
    <row r="29" spans="1:5">
      <c r="A29" s="176"/>
    </row>
    <row r="30" spans="1:5">
      <c r="A30" s="176"/>
    </row>
    <row r="31" spans="1:5">
      <c r="A31" s="176"/>
    </row>
    <row r="32" spans="1:5">
      <c r="A32" s="176"/>
    </row>
    <row r="33" spans="1:1">
      <c r="A33" s="176"/>
    </row>
    <row r="34" spans="1:1">
      <c r="A34" s="176"/>
    </row>
    <row r="35" spans="1:1">
      <c r="A35" s="176"/>
    </row>
    <row r="36" spans="1:1">
      <c r="A36" s="176"/>
    </row>
    <row r="37" spans="1:1">
      <c r="A37" s="176"/>
    </row>
    <row r="38" spans="1:1">
      <c r="A38" s="176"/>
    </row>
    <row r="39" spans="1:1">
      <c r="A39" s="176"/>
    </row>
    <row r="40" spans="1:1">
      <c r="A40" s="176"/>
    </row>
    <row r="41" spans="1:1">
      <c r="A41" s="176"/>
    </row>
    <row r="42" spans="1:1">
      <c r="A42" s="176"/>
    </row>
  </sheetData>
  <mergeCells count="28">
    <mergeCell ref="A27:A42"/>
    <mergeCell ref="C16:E16"/>
    <mergeCell ref="C17:E17"/>
    <mergeCell ref="C18:E18"/>
    <mergeCell ref="C19:E19"/>
    <mergeCell ref="C20:E20"/>
    <mergeCell ref="C21:E21"/>
    <mergeCell ref="C22:E22"/>
    <mergeCell ref="C23:E23"/>
    <mergeCell ref="C24:E24"/>
    <mergeCell ref="C25:E25"/>
    <mergeCell ref="C26:E26"/>
    <mergeCell ref="C15:E15"/>
    <mergeCell ref="A2:A26"/>
    <mergeCell ref="C2:E2"/>
    <mergeCell ref="C1:E1"/>
    <mergeCell ref="C3:E3"/>
    <mergeCell ref="C4:E4"/>
    <mergeCell ref="C5:E5"/>
    <mergeCell ref="C6:E6"/>
    <mergeCell ref="C7:E7"/>
    <mergeCell ref="C8:E8"/>
    <mergeCell ref="C9:E9"/>
    <mergeCell ref="C10:E10"/>
    <mergeCell ref="C11:E11"/>
    <mergeCell ref="C12:E12"/>
    <mergeCell ref="C13:E13"/>
    <mergeCell ref="C14:E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R113"/>
  <sheetViews>
    <sheetView topLeftCell="A23" zoomScale="74" zoomScaleNormal="74" workbookViewId="0">
      <selection activeCell="F30" sqref="F30"/>
    </sheetView>
  </sheetViews>
  <sheetFormatPr baseColWidth="10" defaultColWidth="11.08203125" defaultRowHeight="15.5"/>
  <cols>
    <col min="2" max="2" width="54" customWidth="1"/>
    <col min="3" max="3" width="50.83203125" customWidth="1"/>
    <col min="5" max="5" width="12.33203125" customWidth="1"/>
    <col min="8" max="9" width="5.58203125" bestFit="1" customWidth="1"/>
    <col min="10" max="10" width="28.58203125" customWidth="1"/>
    <col min="11" max="11" width="6.33203125" bestFit="1" customWidth="1"/>
    <col min="12" max="12" width="11" bestFit="1" customWidth="1"/>
    <col min="13" max="13" width="8.83203125" customWidth="1"/>
    <col min="14" max="14" width="8.58203125" customWidth="1"/>
    <col min="15" max="15" width="11" bestFit="1" customWidth="1"/>
  </cols>
  <sheetData>
    <row r="1" spans="2:18" ht="16" thickBot="1">
      <c r="B1" s="75"/>
      <c r="C1" s="75"/>
      <c r="D1" s="75"/>
      <c r="E1" s="75"/>
      <c r="F1" s="75"/>
      <c r="G1" s="75"/>
      <c r="H1" s="75"/>
      <c r="J1" s="75"/>
      <c r="K1" s="75"/>
      <c r="L1" s="75"/>
      <c r="M1" s="75"/>
      <c r="N1" s="75"/>
      <c r="O1" s="75"/>
      <c r="P1" s="75"/>
      <c r="Q1" s="75"/>
      <c r="R1" s="75"/>
    </row>
    <row r="2" spans="2:18" ht="55" customHeight="1" thickBot="1">
      <c r="B2" s="185" t="s">
        <v>618</v>
      </c>
      <c r="C2" s="186"/>
      <c r="D2" s="186"/>
      <c r="E2" s="186"/>
      <c r="F2" s="186"/>
      <c r="G2" s="186"/>
      <c r="H2" s="187"/>
      <c r="J2" s="190" t="s">
        <v>619</v>
      </c>
      <c r="K2" s="190"/>
      <c r="L2" s="190"/>
      <c r="M2" s="190"/>
      <c r="N2" s="190"/>
      <c r="O2" s="190"/>
      <c r="P2" s="190"/>
      <c r="Q2" s="190"/>
      <c r="R2" s="190"/>
    </row>
    <row r="3" spans="2:18" ht="18.5">
      <c r="B3" s="6" t="s">
        <v>291</v>
      </c>
      <c r="C3" s="99" t="str">
        <f>+'3. Ficha Cumplimiento'!F4</f>
        <v>Plan Nacional Quisqueya Verde (PNQV)</v>
      </c>
      <c r="J3" s="99" t="s">
        <v>620</v>
      </c>
      <c r="K3" s="99"/>
      <c r="L3" s="99"/>
      <c r="M3" s="99"/>
      <c r="N3" s="99"/>
      <c r="O3" s="99"/>
      <c r="P3" s="99"/>
      <c r="Q3" s="99"/>
      <c r="R3" s="99"/>
    </row>
    <row r="4" spans="2:18" ht="18.5">
      <c r="B4" s="6" t="s">
        <v>293</v>
      </c>
      <c r="C4" s="99" t="str">
        <f>+'3. Ficha Cumplimiento'!F5</f>
        <v>MARN – Viceministerio de Recursos Forestales</v>
      </c>
      <c r="J4" s="99" t="s">
        <v>621</v>
      </c>
      <c r="K4" s="99"/>
      <c r="L4" s="99"/>
      <c r="M4" s="99"/>
      <c r="N4" s="99"/>
      <c r="O4" s="99"/>
      <c r="P4" s="99"/>
      <c r="Q4" s="99"/>
      <c r="R4" s="99"/>
    </row>
    <row r="5" spans="2:18" ht="18.5">
      <c r="B5" s="6" t="s">
        <v>295</v>
      </c>
      <c r="C5" s="99">
        <f>+'3. Ficha Cumplimiento'!F6</f>
        <v>1</v>
      </c>
      <c r="J5" s="99" t="s">
        <v>622</v>
      </c>
      <c r="K5" s="99"/>
      <c r="L5" s="99"/>
      <c r="M5" s="99"/>
      <c r="N5" s="99"/>
      <c r="O5" s="99"/>
      <c r="P5" s="99"/>
      <c r="Q5" s="99"/>
      <c r="R5" s="99"/>
    </row>
    <row r="6" spans="2:18" ht="18.5">
      <c r="B6" s="6" t="s">
        <v>296</v>
      </c>
      <c r="C6" s="99">
        <f>+'3. Ficha Cumplimiento'!F7</f>
        <v>0</v>
      </c>
      <c r="J6" s="99"/>
      <c r="K6" s="99"/>
      <c r="L6" s="99"/>
      <c r="M6" s="99"/>
      <c r="N6" s="99"/>
      <c r="O6" s="99"/>
      <c r="P6" s="99"/>
      <c r="Q6" s="99"/>
      <c r="R6" s="99"/>
    </row>
    <row r="7" spans="2:18" ht="18.5">
      <c r="B7" s="6" t="s">
        <v>297</v>
      </c>
      <c r="C7" s="99">
        <f>+'3. Ficha Cumplimiento'!F8</f>
        <v>0</v>
      </c>
      <c r="J7" s="99"/>
      <c r="K7" s="99"/>
      <c r="L7" s="99"/>
      <c r="M7" s="99"/>
      <c r="N7" s="99"/>
      <c r="O7" s="99"/>
      <c r="P7" s="99"/>
      <c r="Q7" s="99"/>
      <c r="R7" s="99"/>
    </row>
    <row r="8" spans="2:18" ht="18.5">
      <c r="B8" s="6" t="s">
        <v>300</v>
      </c>
      <c r="C8" s="100" t="str">
        <f>+'3. Ficha Cumplimiento'!F10</f>
        <v>Esto viene del sistema de registro de iniciativas REDD+</v>
      </c>
      <c r="J8" s="99"/>
      <c r="K8" s="99"/>
      <c r="L8" s="99"/>
      <c r="M8" s="99"/>
      <c r="N8" s="99"/>
      <c r="O8" s="99"/>
      <c r="P8" s="99"/>
      <c r="Q8" s="99"/>
      <c r="R8" s="99"/>
    </row>
    <row r="9" spans="2:18" ht="19" thickBot="1">
      <c r="B9" s="6" t="s">
        <v>302</v>
      </c>
      <c r="C9" s="100" t="str">
        <f>+'3. Ficha Cumplimiento'!F11</f>
        <v>Esto viene del sistema de registro de iniciativas REDD+</v>
      </c>
      <c r="J9" s="127"/>
      <c r="K9" s="127"/>
      <c r="L9" s="127"/>
      <c r="M9" s="127"/>
      <c r="N9" s="127"/>
      <c r="O9" s="127"/>
      <c r="P9" s="127"/>
      <c r="Q9" s="127"/>
      <c r="R9" s="127"/>
    </row>
    <row r="10" spans="2:18" ht="23.5">
      <c r="B10" s="6" t="s">
        <v>303</v>
      </c>
      <c r="C10" s="100" t="str">
        <f>+'3. Ficha Cumplimiento'!F12</f>
        <v>&lt;dd/mm/aa&gt;</v>
      </c>
      <c r="J10" s="191" t="s">
        <v>623</v>
      </c>
      <c r="K10" s="191"/>
      <c r="L10" s="191"/>
      <c r="M10" s="191"/>
      <c r="N10" s="191"/>
      <c r="O10" s="191"/>
      <c r="P10" s="191"/>
      <c r="Q10" s="191"/>
      <c r="R10" s="191"/>
    </row>
    <row r="11" spans="2:18" ht="18.5">
      <c r="B11" s="6" t="s">
        <v>305</v>
      </c>
      <c r="C11" s="100" t="str">
        <f>+'3. Ficha Cumplimiento'!F13</f>
        <v>&lt;dd/mm/aa&gt;</v>
      </c>
      <c r="J11" s="99" t="s">
        <v>624</v>
      </c>
      <c r="K11" s="99"/>
      <c r="L11" s="99"/>
      <c r="M11" s="99"/>
      <c r="N11" s="99"/>
      <c r="O11" s="99"/>
      <c r="P11" s="99"/>
      <c r="Q11" s="99"/>
      <c r="R11" s="99"/>
    </row>
    <row r="12" spans="2:18" ht="18.5">
      <c r="B12" s="6" t="s">
        <v>306</v>
      </c>
      <c r="C12" s="99">
        <f>+'3. Ficha Cumplimiento'!F14</f>
        <v>0</v>
      </c>
      <c r="J12" s="99" t="s">
        <v>621</v>
      </c>
      <c r="K12" s="99"/>
      <c r="L12" s="99"/>
      <c r="M12" s="99"/>
      <c r="N12" s="99"/>
      <c r="O12" s="99"/>
      <c r="P12" s="99"/>
      <c r="Q12" s="99"/>
      <c r="R12" s="99"/>
    </row>
    <row r="13" spans="2:18" ht="38.15" customHeight="1">
      <c r="B13" s="6"/>
      <c r="J13" s="192" t="s">
        <v>625</v>
      </c>
      <c r="K13" s="192"/>
      <c r="L13" s="192"/>
      <c r="M13" s="192"/>
      <c r="N13" s="192"/>
      <c r="O13" s="192"/>
      <c r="P13" s="192"/>
      <c r="Q13" s="192"/>
      <c r="R13" s="192"/>
    </row>
    <row r="14" spans="2:18" ht="18.5">
      <c r="B14" s="6"/>
      <c r="J14" s="99"/>
      <c r="K14" s="99"/>
      <c r="L14" s="99"/>
      <c r="M14" s="99"/>
      <c r="N14" s="99"/>
      <c r="O14" s="99"/>
      <c r="P14" s="99"/>
      <c r="Q14" s="99"/>
      <c r="R14" s="99"/>
    </row>
    <row r="15" spans="2:18" ht="18.5">
      <c r="B15" s="6"/>
      <c r="J15" s="99"/>
      <c r="K15" s="99"/>
      <c r="L15" s="99"/>
      <c r="M15" s="99"/>
      <c r="N15" s="99"/>
      <c r="O15" s="99"/>
      <c r="P15" s="99"/>
      <c r="Q15" s="99"/>
      <c r="R15" s="99"/>
    </row>
    <row r="16" spans="2:18" ht="18.5">
      <c r="B16" s="6"/>
      <c r="J16" s="99"/>
      <c r="K16" s="99"/>
      <c r="L16" s="99"/>
      <c r="M16" s="99"/>
      <c r="N16" s="99"/>
      <c r="O16" s="99"/>
      <c r="P16" s="99"/>
      <c r="Q16" s="99"/>
      <c r="R16" s="99"/>
    </row>
    <row r="17" spans="2:18" ht="18.5">
      <c r="B17" s="6"/>
      <c r="J17" s="128"/>
      <c r="K17" s="128"/>
      <c r="L17" s="128"/>
      <c r="M17" s="128"/>
      <c r="N17" s="128"/>
      <c r="O17" s="128"/>
      <c r="P17" s="128"/>
      <c r="Q17" s="128"/>
      <c r="R17" s="128"/>
    </row>
    <row r="18" spans="2:18" ht="18.5">
      <c r="B18" s="6"/>
    </row>
    <row r="19" spans="2:18" ht="98.15" customHeight="1" thickBot="1">
      <c r="B19" s="75"/>
      <c r="C19" s="75"/>
      <c r="D19" s="75"/>
      <c r="E19" s="75"/>
      <c r="F19" s="75"/>
      <c r="G19" s="75"/>
      <c r="H19" s="75"/>
      <c r="J19" s="120" t="s">
        <v>626</v>
      </c>
      <c r="K19" s="124" t="s">
        <v>627</v>
      </c>
      <c r="L19" s="82" t="s">
        <v>367</v>
      </c>
      <c r="M19" s="82" t="s">
        <v>337</v>
      </c>
      <c r="N19" s="82" t="s">
        <v>329</v>
      </c>
      <c r="O19" s="122" t="s">
        <v>350</v>
      </c>
    </row>
    <row r="20" spans="2:18" ht="19" thickBot="1">
      <c r="B20" s="6"/>
      <c r="J20" s="118" t="str">
        <f>+Calificaciones!L3</f>
        <v>OP 4.01. Evaluación ambiental</v>
      </c>
      <c r="K20" s="123">
        <f>+Calificaciones!O3</f>
        <v>0.84375</v>
      </c>
      <c r="L20" s="121">
        <f>+Calificaciones!P3</f>
        <v>1</v>
      </c>
      <c r="M20" s="121">
        <f>+Calificaciones!Q3</f>
        <v>1</v>
      </c>
      <c r="N20" s="121">
        <f>+Calificaciones!R3</f>
        <v>1</v>
      </c>
      <c r="O20" s="123">
        <f>+Calificaciones!S3</f>
        <v>0.375</v>
      </c>
    </row>
    <row r="21" spans="2:18" ht="33" thickBot="1">
      <c r="B21" s="101" t="s">
        <v>628</v>
      </c>
      <c r="C21" s="90" t="s">
        <v>417</v>
      </c>
      <c r="E21" s="102" t="s">
        <v>629</v>
      </c>
      <c r="F21" s="102"/>
      <c r="G21" s="102"/>
      <c r="H21" s="102"/>
      <c r="J21" s="118" t="str">
        <f>+Calificaciones!L4</f>
        <v>OP 4.04. Habitats naturales</v>
      </c>
      <c r="K21" s="123">
        <f>+Calificaciones!O4</f>
        <v>0.75</v>
      </c>
      <c r="L21" s="121">
        <f>+Calificaciones!P4</f>
        <v>1</v>
      </c>
      <c r="M21" s="121" t="str">
        <f>+Calificaciones!Q4</f>
        <v/>
      </c>
      <c r="N21" s="121" t="str">
        <f>+Calificaciones!R4</f>
        <v/>
      </c>
      <c r="O21" s="123">
        <f>+Calificaciones!S4</f>
        <v>0.69230769230769229</v>
      </c>
    </row>
    <row r="22" spans="2:18" ht="34" customHeight="1" thickBot="1">
      <c r="B22" s="101" t="s">
        <v>630</v>
      </c>
      <c r="C22" s="103">
        <f>+_xlfn.XLOOKUP(C21,Calificaciones!C3:C9,Calificaciones!E3:E9,"no encontrado",0)</f>
        <v>66</v>
      </c>
      <c r="E22" s="80" t="s">
        <v>631</v>
      </c>
      <c r="F22" s="188" t="s">
        <v>632</v>
      </c>
      <c r="G22" s="188"/>
      <c r="H22" s="188"/>
      <c r="I22" s="90"/>
      <c r="J22" s="118" t="str">
        <f>+Calificaciones!L5</f>
        <v>OP 4.09. Control de plagas</v>
      </c>
      <c r="K22" s="123">
        <f>+Calificaciones!O5</f>
        <v>0.63636363636363635</v>
      </c>
      <c r="L22" s="121">
        <f>+Calificaciones!P5</f>
        <v>0</v>
      </c>
      <c r="M22" s="121" t="str">
        <f>+Calificaciones!Q5</f>
        <v/>
      </c>
      <c r="N22" s="121" t="str">
        <f>+Calificaciones!R5</f>
        <v/>
      </c>
      <c r="O22" s="123">
        <f>+Calificaciones!S5</f>
        <v>1</v>
      </c>
    </row>
    <row r="23" spans="2:18" ht="36" customHeight="1" thickBot="1">
      <c r="B23" s="101" t="s">
        <v>633</v>
      </c>
      <c r="C23" s="103">
        <f>+_xlfn.XLOOKUP(C21,Calificaciones!C3:C9,Calificaciones!D3:D9,"no encontrado",0)</f>
        <v>49</v>
      </c>
      <c r="E23" s="80" t="s">
        <v>634</v>
      </c>
      <c r="F23" s="188" t="s">
        <v>635</v>
      </c>
      <c r="G23" s="188"/>
      <c r="H23" s="188"/>
      <c r="I23" s="90"/>
      <c r="J23" s="118" t="str">
        <f>+Calificaciones!L6</f>
        <v>OP 4.36. Conservación de bosques</v>
      </c>
      <c r="K23" s="123">
        <f>+Calificaciones!O6</f>
        <v>0.74285714285714288</v>
      </c>
      <c r="L23" s="121">
        <f>+Calificaciones!P6</f>
        <v>1</v>
      </c>
      <c r="M23" s="121" t="str">
        <f>+Calificaciones!Q6</f>
        <v/>
      </c>
      <c r="N23" s="121">
        <f>+Calificaciones!R6</f>
        <v>1</v>
      </c>
      <c r="O23" s="123">
        <f>+Calificaciones!S6</f>
        <v>0.64</v>
      </c>
    </row>
    <row r="24" spans="2:18" ht="36" customHeight="1" thickBot="1">
      <c r="B24" s="129" t="s">
        <v>636</v>
      </c>
      <c r="C24" s="104">
        <f>+_xlfn.XLOOKUP(C21,Calificaciones!C3:C9,Calificaciones!F3:F9,"no encontrado",0)</f>
        <v>0.74242424242424243</v>
      </c>
      <c r="D24" s="75"/>
      <c r="E24" s="78" t="s">
        <v>637</v>
      </c>
      <c r="F24" s="189" t="s">
        <v>638</v>
      </c>
      <c r="G24" s="189"/>
      <c r="H24" s="189"/>
      <c r="I24" s="90"/>
      <c r="J24" s="119" t="str">
        <f>+Calificaciones!L7</f>
        <v>OP 4.12. Reasentamiento involuntario</v>
      </c>
      <c r="K24" s="123">
        <f>+Calificaciones!O7</f>
        <v>0.8571428571428571</v>
      </c>
      <c r="L24" s="121" t="str">
        <f>+Calificaciones!P7</f>
        <v/>
      </c>
      <c r="M24" s="121" t="str">
        <f>+Calificaciones!Q7</f>
        <v/>
      </c>
      <c r="N24" s="121">
        <f>+Calificaciones!R7</f>
        <v>1</v>
      </c>
      <c r="O24" s="123">
        <f>+Calificaciones!S7</f>
        <v>0.66666666666666663</v>
      </c>
    </row>
    <row r="25" spans="2:18" ht="17.149999999999999" customHeight="1"/>
    <row r="26" spans="2:18" ht="81.5" thickBot="1">
      <c r="B26" s="79" t="s">
        <v>1</v>
      </c>
      <c r="C26" s="79" t="s">
        <v>311</v>
      </c>
      <c r="D26" s="82" t="s">
        <v>367</v>
      </c>
      <c r="E26" s="82" t="s">
        <v>337</v>
      </c>
      <c r="F26" s="82" t="s">
        <v>329</v>
      </c>
      <c r="G26" s="82" t="s">
        <v>350</v>
      </c>
      <c r="H26" s="91" t="s">
        <v>639</v>
      </c>
    </row>
    <row r="27" spans="2:18">
      <c r="B27" s="193" t="s">
        <v>326</v>
      </c>
      <c r="C27" s="72" t="s">
        <v>407</v>
      </c>
      <c r="D27" s="96" t="str">
        <f>IF(Calificaciones!D13&gt;0,Calificaciones!D71/Calificaciones!D13,"")</f>
        <v/>
      </c>
      <c r="E27" s="96" t="str">
        <f>IF(Calificaciones!E13&gt;0,Calificaciones!E71/Calificaciones!E13,"")</f>
        <v/>
      </c>
      <c r="F27" s="96" t="str">
        <f>IF(Calificaciones!F13&gt;0,Calificaciones!F71/Calificaciones!F13,"")</f>
        <v/>
      </c>
      <c r="G27" s="96" t="str">
        <f>IF(Calificaciones!G13&gt;0,Calificaciones!G71/Calificaciones!G13,"")</f>
        <v/>
      </c>
      <c r="H27" s="96" t="str">
        <f>IF(Calificaciones!H13&gt;0,Calificaciones!H71/Calificaciones!H13,"")</f>
        <v/>
      </c>
    </row>
    <row r="28" spans="2:18">
      <c r="B28" s="194"/>
      <c r="C28" s="72" t="s">
        <v>374</v>
      </c>
      <c r="D28" s="96" t="str">
        <f>IF(Calificaciones!D14&gt;0,Calificaciones!D72/Calificaciones!D14,"")</f>
        <v/>
      </c>
      <c r="E28" s="96" t="str">
        <f>IF(Calificaciones!E14&gt;0,Calificaciones!E72/Calificaciones!E14,"")</f>
        <v/>
      </c>
      <c r="F28" s="96" t="str">
        <f>IF(Calificaciones!F14&gt;0,Calificaciones!F72/Calificaciones!F14,"")</f>
        <v/>
      </c>
      <c r="G28" s="96" t="str">
        <f>IF(Calificaciones!G14&gt;0,Calificaciones!G72/Calificaciones!G14,"")</f>
        <v/>
      </c>
      <c r="H28" s="96" t="str">
        <f>IF(Calificaciones!H14&gt;0,Calificaciones!H72/Calificaciones!H14,"")</f>
        <v/>
      </c>
    </row>
    <row r="29" spans="2:18">
      <c r="B29" s="194"/>
      <c r="C29" s="72" t="s">
        <v>352</v>
      </c>
      <c r="D29" s="96" t="str">
        <f>IF(Calificaciones!D15&gt;0,Calificaciones!D73/Calificaciones!D15,"")</f>
        <v/>
      </c>
      <c r="E29" s="96" t="str">
        <f>IF(Calificaciones!E15&gt;0,Calificaciones!E73/Calificaciones!E15,"")</f>
        <v/>
      </c>
      <c r="F29" s="96" t="str">
        <f>IF(Calificaciones!F15&gt;0,Calificaciones!F73/Calificaciones!F15,"")</f>
        <v/>
      </c>
      <c r="G29" s="96" t="str">
        <f>IF(Calificaciones!G15&gt;0,Calificaciones!G73/Calificaciones!G15," ")</f>
        <v xml:space="preserve"> </v>
      </c>
      <c r="H29" s="96" t="str">
        <f>IF(Calificaciones!H15&gt;0,Calificaciones!H73/Calificaciones!H15,"")</f>
        <v/>
      </c>
    </row>
    <row r="30" spans="2:18">
      <c r="B30" s="194"/>
      <c r="C30" s="72" t="s">
        <v>331</v>
      </c>
      <c r="D30" s="96" t="str">
        <f>IF(Calificaciones!D16&gt;0,Calificaciones!D74/Calificaciones!D16,"")</f>
        <v/>
      </c>
      <c r="E30" s="96" t="str">
        <f>IF(Calificaciones!E16&gt;0,Calificaciones!E74/Calificaciones!E16,"")</f>
        <v/>
      </c>
      <c r="F30" s="96">
        <f>IF(Calificaciones!F16&gt;0,Calificaciones!F74/Calificaciones!F16,"")</f>
        <v>1</v>
      </c>
      <c r="G30" s="96" t="str">
        <f>IF(Calificaciones!G16&gt;0,Calificaciones!G74/Calificaciones!G16,"")</f>
        <v/>
      </c>
      <c r="H30" s="96">
        <f>IF(Calificaciones!H16&gt;0,Calificaciones!H74/Calificaciones!H16,"")</f>
        <v>1</v>
      </c>
    </row>
    <row r="31" spans="2:18">
      <c r="B31" s="194"/>
      <c r="C31" s="72" t="s">
        <v>383</v>
      </c>
      <c r="D31" s="96" t="str">
        <f>IF(Calificaciones!D17&gt;0,Calificaciones!D75/Calificaciones!D17,"")</f>
        <v/>
      </c>
      <c r="E31" s="96" t="str">
        <f>IF(Calificaciones!E17&gt;0,Calificaciones!E75/Calificaciones!E17,"")</f>
        <v/>
      </c>
      <c r="F31" s="96" t="str">
        <f>IF(Calificaciones!F17&gt;0,Calificaciones!F75/Calificaciones!F17,"")</f>
        <v/>
      </c>
      <c r="G31" s="96" t="str">
        <f>IF(Calificaciones!G17&gt;0,Calificaciones!G75/Calificaciones!G17,"")</f>
        <v/>
      </c>
      <c r="H31" s="96" t="str">
        <f>IF(Calificaciones!H17&gt;0,Calificaciones!H75/Calificaciones!H17,"")</f>
        <v/>
      </c>
    </row>
    <row r="32" spans="2:18">
      <c r="B32" s="194"/>
      <c r="C32" s="72" t="s">
        <v>387</v>
      </c>
      <c r="D32" s="96" t="str">
        <f>IF(Calificaciones!D18&gt;0,Calificaciones!D76/Calificaciones!D18,"")</f>
        <v/>
      </c>
      <c r="E32" s="96" t="str">
        <f>IF(Calificaciones!E18&gt;0,Calificaciones!E76/Calificaciones!E18,"")</f>
        <v/>
      </c>
      <c r="F32" s="96" t="str">
        <f>IF(Calificaciones!F18&gt;0,Calificaciones!F76/Calificaciones!F18,"")</f>
        <v/>
      </c>
      <c r="G32" s="96" t="str">
        <f>IF(Calificaciones!G18&gt;0,Calificaciones!G76/Calificaciones!G18,"")</f>
        <v/>
      </c>
      <c r="H32" s="96" t="str">
        <f>IF(Calificaciones!H18&gt;0,Calificaciones!H76/Calificaciones!H18,"")</f>
        <v/>
      </c>
    </row>
    <row r="33" spans="2:8">
      <c r="B33" s="194"/>
      <c r="C33" s="72" t="s">
        <v>379</v>
      </c>
      <c r="D33" s="96" t="str">
        <f>IF(Calificaciones!D19&gt;0,Calificaciones!D77/Calificaciones!D19,"")</f>
        <v/>
      </c>
      <c r="E33" s="96" t="str">
        <f>IF(Calificaciones!E19&gt;0,Calificaciones!E77/Calificaciones!E19,"")</f>
        <v/>
      </c>
      <c r="F33" s="96" t="str">
        <f>IF(Calificaciones!F19&gt;0,Calificaciones!F77/Calificaciones!F19,"")</f>
        <v/>
      </c>
      <c r="G33" s="96" t="str">
        <f>IF(Calificaciones!G19&gt;0,Calificaciones!G77/Calificaciones!G19,"")</f>
        <v/>
      </c>
      <c r="H33" s="96" t="str">
        <f>IF(Calificaciones!H19&gt;0,Calificaciones!H77/Calificaciones!H19,"")</f>
        <v/>
      </c>
    </row>
    <row r="34" spans="2:8" ht="16" thickBot="1">
      <c r="B34" s="195"/>
      <c r="C34" s="77" t="s">
        <v>397</v>
      </c>
      <c r="D34" s="97" t="str">
        <f>IF(Calificaciones!D20&gt;0,Calificaciones!D78/Calificaciones!D20,"")</f>
        <v/>
      </c>
      <c r="E34" s="97" t="str">
        <f>IF(Calificaciones!E20&gt;0,Calificaciones!E78/Calificaciones!E20,"")</f>
        <v/>
      </c>
      <c r="F34" s="97" t="str">
        <f>IF(Calificaciones!F20&gt;0,Calificaciones!F78/Calificaciones!F20,"")</f>
        <v/>
      </c>
      <c r="G34" s="97" t="str">
        <f>IF(Calificaciones!G20&gt;0,Calificaciones!G78/Calificaciones!G20,"")</f>
        <v/>
      </c>
      <c r="H34" s="97" t="str">
        <f>IF(Calificaciones!H20&gt;0,Calificaciones!H78/Calificaciones!H20,"")</f>
        <v/>
      </c>
    </row>
    <row r="35" spans="2:8">
      <c r="B35" s="193" t="s">
        <v>417</v>
      </c>
      <c r="C35" s="72" t="s">
        <v>407</v>
      </c>
      <c r="D35" s="96">
        <f>IF(Calificaciones!D21&gt;0,Calificaciones!D79/Calificaciones!D21,"")</f>
        <v>1</v>
      </c>
      <c r="E35" s="96">
        <f>IF(Calificaciones!E21&gt;0,Calificaciones!E79/Calificaciones!E21,"")</f>
        <v>1</v>
      </c>
      <c r="F35" s="96" t="str">
        <f>IF(Calificaciones!F21&gt;0,Calificaciones!F79/Calificaciones!F21,"")</f>
        <v/>
      </c>
      <c r="G35" s="96" t="str">
        <f>IF(Calificaciones!G21&gt;0,Calificaciones!G79/Calificaciones!G21,"")</f>
        <v/>
      </c>
      <c r="H35" s="96">
        <f>IF(Calificaciones!H21&gt;0,Calificaciones!H79/Calificaciones!H21,"")</f>
        <v>1</v>
      </c>
    </row>
    <row r="36" spans="2:8">
      <c r="B36" s="194"/>
      <c r="C36" s="72" t="s">
        <v>374</v>
      </c>
      <c r="D36" s="96" t="str">
        <f>IF(Calificaciones!D22&gt;0,Calificaciones!D80/Calificaciones!D22,"")</f>
        <v/>
      </c>
      <c r="E36" s="96" t="str">
        <f>IF(Calificaciones!E22&gt;0,Calificaciones!E80/Calificaciones!E22,"")</f>
        <v/>
      </c>
      <c r="F36" s="96" t="str">
        <f>IF(Calificaciones!F22&gt;0,Calificaciones!F80/Calificaciones!F22,"")</f>
        <v/>
      </c>
      <c r="G36" s="96">
        <f>IF(Calificaciones!G22&gt;0,Calificaciones!G80/Calificaciones!G22,"")</f>
        <v>1</v>
      </c>
      <c r="H36" s="96">
        <f>IF(Calificaciones!H22&gt;0,Calificaciones!H80/Calificaciones!H22,"")</f>
        <v>1</v>
      </c>
    </row>
    <row r="37" spans="2:8">
      <c r="B37" s="194"/>
      <c r="C37" s="72" t="s">
        <v>352</v>
      </c>
      <c r="D37" s="96">
        <f>IF(Calificaciones!D23&gt;0,Calificaciones!D81/Calificaciones!D23,"")</f>
        <v>1</v>
      </c>
      <c r="E37" s="96" t="str">
        <f>IF(Calificaciones!E23&gt;0,Calificaciones!E81/Calificaciones!E23,"")</f>
        <v/>
      </c>
      <c r="F37" s="96" t="str">
        <f>IF(Calificaciones!F23&gt;0,Calificaciones!F81/Calificaciones!F23,"")</f>
        <v/>
      </c>
      <c r="G37" s="96">
        <f>IF(Calificaciones!G23&gt;0,Calificaciones!G81/Calificaciones!G23,"")</f>
        <v>0.5</v>
      </c>
      <c r="H37" s="96">
        <f>IF(Calificaciones!H23&gt;0,Calificaciones!H81/Calificaciones!H23,"")</f>
        <v>0.6470588235294118</v>
      </c>
    </row>
    <row r="38" spans="2:8">
      <c r="B38" s="194"/>
      <c r="C38" s="72" t="s">
        <v>331</v>
      </c>
      <c r="D38" s="96" t="str">
        <f>IF(Calificaciones!D24&gt;0,Calificaciones!D82/Calificaciones!D24,"")</f>
        <v/>
      </c>
      <c r="E38" s="96" t="str">
        <f>IF(Calificaciones!E24&gt;0,Calificaciones!E82/Calificaciones!E24,"")</f>
        <v/>
      </c>
      <c r="F38" s="96">
        <f>IF(Calificaciones!F24&gt;0,Calificaciones!F82/Calificaciones!F24,"")</f>
        <v>1</v>
      </c>
      <c r="G38" s="96" t="str">
        <f>IF(Calificaciones!G24&gt;0,Calificaciones!G82/Calificaciones!G24,"")</f>
        <v/>
      </c>
      <c r="H38" s="96">
        <f>IF(Calificaciones!H24&gt;0,Calificaciones!H82/Calificaciones!H24,"")</f>
        <v>1</v>
      </c>
    </row>
    <row r="39" spans="2:8">
      <c r="B39" s="194"/>
      <c r="C39" s="72" t="s">
        <v>383</v>
      </c>
      <c r="D39" s="96" t="str">
        <f>IF(Calificaciones!D25&gt;0,Calificaciones!D83/Calificaciones!D25,"")</f>
        <v/>
      </c>
      <c r="E39" s="96" t="str">
        <f>IF(Calificaciones!E25&gt;0,Calificaciones!E83/Calificaciones!E25,"")</f>
        <v/>
      </c>
      <c r="F39" s="96" t="str">
        <f>IF(Calificaciones!F25&gt;0,Calificaciones!F83/Calificaciones!F25,"")</f>
        <v/>
      </c>
      <c r="G39" s="96">
        <f>IF(Calificaciones!G25&gt;0,Calificaciones!G83/Calificaciones!G25,"")</f>
        <v>1</v>
      </c>
      <c r="H39" s="96">
        <f>IF(Calificaciones!H25&gt;0,Calificaciones!H83/Calificaciones!H25,"")</f>
        <v>1</v>
      </c>
    </row>
    <row r="40" spans="2:8">
      <c r="B40" s="194"/>
      <c r="C40" s="72" t="s">
        <v>387</v>
      </c>
      <c r="D40" s="96">
        <f>IF(Calificaciones!D26&gt;0,Calificaciones!D84/Calificaciones!D26,"")</f>
        <v>0</v>
      </c>
      <c r="E40" s="96" t="str">
        <f>IF(Calificaciones!E26&gt;0,Calificaciones!E84/Calificaciones!E26,"")</f>
        <v/>
      </c>
      <c r="F40" s="96" t="str">
        <f>IF(Calificaciones!F26&gt;0,Calificaciones!F84/Calificaciones!F26,"")</f>
        <v/>
      </c>
      <c r="G40" s="96">
        <f>IF(Calificaciones!G26&gt;0,Calificaciones!G84/Calificaciones!G26,"")</f>
        <v>0.72727272727272729</v>
      </c>
      <c r="H40" s="96">
        <f>IF(Calificaciones!H26&gt;0,Calificaciones!H84/Calificaciones!H26,"")</f>
        <v>0.61538461538461542</v>
      </c>
    </row>
    <row r="41" spans="2:8">
      <c r="B41" s="194"/>
      <c r="C41" s="72" t="s">
        <v>379</v>
      </c>
      <c r="D41" s="96" t="str">
        <f>IF(Calificaciones!D27&gt;0,Calificaciones!D85/Calificaciones!D27,"")</f>
        <v/>
      </c>
      <c r="E41" s="96" t="str">
        <f>IF(Calificaciones!E27&gt;0,Calificaciones!E85/Calificaciones!E27,"")</f>
        <v/>
      </c>
      <c r="F41" s="96" t="str">
        <f>IF(Calificaciones!F27&gt;0,Calificaciones!F85/Calificaciones!F27,"")</f>
        <v/>
      </c>
      <c r="G41" s="96">
        <f>IF(Calificaciones!G27&gt;0,Calificaciones!G85/Calificaciones!G27,"")</f>
        <v>1</v>
      </c>
      <c r="H41" s="96">
        <f>IF(Calificaciones!H27&gt;0,Calificaciones!H85/Calificaciones!H27,"")</f>
        <v>1</v>
      </c>
    </row>
    <row r="42" spans="2:8" ht="16" thickBot="1">
      <c r="B42" s="195"/>
      <c r="C42" s="77" t="s">
        <v>397</v>
      </c>
      <c r="D42" s="97">
        <f>IF(Calificaciones!D28&gt;0,Calificaciones!D86/Calificaciones!D28,"")</f>
        <v>0</v>
      </c>
      <c r="E42" s="97" t="str">
        <f>IF(Calificaciones!E28&gt;0,Calificaciones!E86/Calificaciones!E28,"")</f>
        <v/>
      </c>
      <c r="F42" s="97" t="str">
        <f>IF(Calificaciones!F28&gt;0,Calificaciones!F86/Calificaciones!F28,"")</f>
        <v/>
      </c>
      <c r="G42" s="97">
        <f>IF(Calificaciones!G28&gt;0,Calificaciones!G86/Calificaciones!G28,"")</f>
        <v>1</v>
      </c>
      <c r="H42" s="97">
        <f>IF(Calificaciones!H28&gt;0,Calificaciones!H86/Calificaciones!H28,"")</f>
        <v>0.5</v>
      </c>
    </row>
    <row r="43" spans="2:8">
      <c r="B43" s="196" t="s">
        <v>508</v>
      </c>
      <c r="C43" s="72" t="s">
        <v>407</v>
      </c>
      <c r="D43" s="96" t="str">
        <f>IF(Calificaciones!D29&gt;0,Calificaciones!D87/Calificaciones!D29,"")</f>
        <v/>
      </c>
      <c r="E43" s="96" t="str">
        <f>IF(Calificaciones!E29&gt;0,Calificaciones!E87/Calificaciones!E29,"")</f>
        <v/>
      </c>
      <c r="F43" s="96" t="str">
        <f>IF(Calificaciones!F29&gt;0,Calificaciones!F87/Calificaciones!F29,"")</f>
        <v/>
      </c>
      <c r="G43" s="96" t="str">
        <f>IF(Calificaciones!G29&gt;0,Calificaciones!G87/Calificaciones!G29,"")</f>
        <v/>
      </c>
      <c r="H43" s="96" t="str">
        <f>IF(Calificaciones!H29&gt;0,Calificaciones!H87/Calificaciones!H29,"")</f>
        <v/>
      </c>
    </row>
    <row r="44" spans="2:8">
      <c r="B44" s="197"/>
      <c r="C44" s="72" t="s">
        <v>352</v>
      </c>
      <c r="D44" s="96" t="str">
        <f>IF(Calificaciones!D30&gt;0,Calificaciones!D88/Calificaciones!D30,"")</f>
        <v/>
      </c>
      <c r="E44" s="96" t="str">
        <f>IF(Calificaciones!E30&gt;0,Calificaciones!E88/Calificaciones!E30,"")</f>
        <v/>
      </c>
      <c r="F44" s="96" t="str">
        <f>IF(Calificaciones!F30&gt;0,Calificaciones!F88/Calificaciones!F30,"")</f>
        <v/>
      </c>
      <c r="G44" s="96" t="str">
        <f>IF(Calificaciones!G30&gt;0,Calificaciones!G88/Calificaciones!G30,"")</f>
        <v/>
      </c>
      <c r="H44" s="96" t="str">
        <f>IF(Calificaciones!H30&gt;0,Calificaciones!H88/Calificaciones!H30,"")</f>
        <v/>
      </c>
    </row>
    <row r="45" spans="2:8">
      <c r="B45" s="197"/>
      <c r="C45" s="72" t="s">
        <v>383</v>
      </c>
      <c r="D45" s="96" t="str">
        <f>IF(Calificaciones!D31&gt;0,Calificaciones!D89/Calificaciones!D31,"")</f>
        <v/>
      </c>
      <c r="E45" s="96" t="str">
        <f>IF(Calificaciones!E31&gt;0,Calificaciones!E89/Calificaciones!E31,"")</f>
        <v/>
      </c>
      <c r="F45" s="96" t="str">
        <f>IF(Calificaciones!F31&gt;0,Calificaciones!F89/Calificaciones!F31,"")</f>
        <v/>
      </c>
      <c r="G45" s="96" t="str">
        <f>IF(Calificaciones!G31&gt;0,Calificaciones!G89/Calificaciones!G31,"")</f>
        <v/>
      </c>
      <c r="H45" s="96" t="str">
        <f>IF(Calificaciones!H31&gt;0,Calificaciones!H89/Calificaciones!H31,"")</f>
        <v/>
      </c>
    </row>
    <row r="46" spans="2:8">
      <c r="B46" s="197"/>
      <c r="C46" s="72" t="s">
        <v>387</v>
      </c>
      <c r="D46" s="96" t="str">
        <f>IF(Calificaciones!D32&gt;0,Calificaciones!D90/Calificaciones!D32,"")</f>
        <v/>
      </c>
      <c r="E46" s="96" t="str">
        <f>IF(Calificaciones!E32&gt;0,Calificaciones!E90/Calificaciones!E32,"")</f>
        <v/>
      </c>
      <c r="F46" s="96" t="str">
        <f>IF(Calificaciones!F32&gt;0,Calificaciones!F90/Calificaciones!F32,"")</f>
        <v/>
      </c>
      <c r="G46" s="96" t="str">
        <f>IF(Calificaciones!G32&gt;0,Calificaciones!G90/Calificaciones!G32,"")</f>
        <v/>
      </c>
      <c r="H46" s="96" t="str">
        <f>IF(Calificaciones!H32&gt;0,Calificaciones!H90/Calificaciones!H32,"")</f>
        <v/>
      </c>
    </row>
    <row r="47" spans="2:8">
      <c r="B47" s="197"/>
      <c r="C47" s="72" t="s">
        <v>379</v>
      </c>
      <c r="D47" s="96" t="str">
        <f>IF(Calificaciones!D33&gt;0,Calificaciones!D91/Calificaciones!D33,"")</f>
        <v/>
      </c>
      <c r="E47" s="96" t="str">
        <f>IF(Calificaciones!E33&gt;0,Calificaciones!E91/Calificaciones!E33,"")</f>
        <v/>
      </c>
      <c r="F47" s="96" t="str">
        <f>IF(Calificaciones!F33&gt;0,Calificaciones!F91/Calificaciones!F33,"")</f>
        <v/>
      </c>
      <c r="G47" s="96" t="str">
        <f>IF(Calificaciones!G33&gt;0,Calificaciones!G91/Calificaciones!G33,"")</f>
        <v/>
      </c>
      <c r="H47" s="96" t="str">
        <f>IF(Calificaciones!H33&gt;0,Calificaciones!H91/Calificaciones!H33,"")</f>
        <v/>
      </c>
    </row>
    <row r="48" spans="2:8" ht="16" thickBot="1">
      <c r="B48" s="198"/>
      <c r="C48" s="77" t="s">
        <v>397</v>
      </c>
      <c r="D48" s="97" t="str">
        <f>IF(Calificaciones!D34&gt;0,Calificaciones!D92/Calificaciones!D34,"")</f>
        <v/>
      </c>
      <c r="E48" s="97" t="str">
        <f>IF(Calificaciones!E34&gt;0,Calificaciones!E92/Calificaciones!E34,"")</f>
        <v/>
      </c>
      <c r="F48" s="97" t="str">
        <f>IF(Calificaciones!F34&gt;0,Calificaciones!F92/Calificaciones!F34,"")</f>
        <v/>
      </c>
      <c r="G48" s="97" t="str">
        <f>IF(Calificaciones!G34&gt;0,Calificaciones!G92/Calificaciones!G34,"")</f>
        <v/>
      </c>
      <c r="H48" s="97" t="str">
        <f>IF(Calificaciones!H34&gt;0,Calificaciones!H92/Calificaciones!H34,"")</f>
        <v/>
      </c>
    </row>
    <row r="49" spans="2:8" ht="31">
      <c r="B49" s="193" t="s">
        <v>533</v>
      </c>
      <c r="C49" s="72" t="s">
        <v>537</v>
      </c>
      <c r="D49" s="96" t="str">
        <f>IF(Calificaciones!D35&gt;0,Calificaciones!D93/Calificaciones!D35,"")</f>
        <v/>
      </c>
      <c r="E49" s="96" t="str">
        <f>IF(Calificaciones!E35&gt;0,Calificaciones!E93/Calificaciones!E35,"")</f>
        <v/>
      </c>
      <c r="F49" s="96" t="str">
        <f>IF(Calificaciones!F35&gt;0,Calificaciones!F93/Calificaciones!F35,"")</f>
        <v/>
      </c>
      <c r="G49" s="96" t="str">
        <f>IF(Calificaciones!G35&gt;0,Calificaciones!G93/Calificaciones!G35,"")</f>
        <v/>
      </c>
      <c r="H49" s="96" t="str">
        <f>IF(Calificaciones!H35&gt;0,Calificaciones!H93/Calificaciones!H35,"")</f>
        <v/>
      </c>
    </row>
    <row r="50" spans="2:8" ht="31">
      <c r="B50" s="194"/>
      <c r="C50" s="72" t="s">
        <v>547</v>
      </c>
      <c r="D50" s="96" t="str">
        <f>IF(Calificaciones!D36&gt;0,Calificaciones!D94/Calificaciones!D36,"")</f>
        <v/>
      </c>
      <c r="E50" s="96" t="str">
        <f>IF(Calificaciones!E36&gt;0,Calificaciones!E94/Calificaciones!E36,"")</f>
        <v/>
      </c>
      <c r="F50" s="96" t="str">
        <f>IF(Calificaciones!F36&gt;0,Calificaciones!F94/Calificaciones!F36,"")</f>
        <v/>
      </c>
      <c r="G50" s="96" t="str">
        <f>IF(Calificaciones!G36&gt;0,Calificaciones!G94/Calificaciones!G36,"")</f>
        <v/>
      </c>
      <c r="H50" s="96" t="str">
        <f>IF(Calificaciones!H36&gt;0,Calificaciones!H94/Calificaciones!H36,"")</f>
        <v/>
      </c>
    </row>
    <row r="51" spans="2:8">
      <c r="B51" s="194"/>
      <c r="C51" s="72" t="s">
        <v>407</v>
      </c>
      <c r="D51" s="96" t="str">
        <f>IF(Calificaciones!D37&gt;0,Calificaciones!D95/Calificaciones!D37,"")</f>
        <v/>
      </c>
      <c r="E51" s="96" t="str">
        <f>IF(Calificaciones!E37&gt;0,Calificaciones!E95/Calificaciones!E37,"")</f>
        <v/>
      </c>
      <c r="F51" s="96" t="str">
        <f>IF(Calificaciones!F37&gt;0,Calificaciones!F95/Calificaciones!F37,"")</f>
        <v/>
      </c>
      <c r="G51" s="96" t="str">
        <f>IF(Calificaciones!G37&gt;0,Calificaciones!G95/Calificaciones!G37,"")</f>
        <v/>
      </c>
      <c r="H51" s="96" t="str">
        <f>IF(Calificaciones!H37&gt;0,Calificaciones!H95/Calificaciones!H37,"")</f>
        <v/>
      </c>
    </row>
    <row r="52" spans="2:8">
      <c r="B52" s="194"/>
      <c r="C52" s="72" t="s">
        <v>374</v>
      </c>
      <c r="D52" s="96" t="str">
        <f>IF(Calificaciones!D38&gt;0,Calificaciones!D96/Calificaciones!D38,"")</f>
        <v/>
      </c>
      <c r="E52" s="96" t="str">
        <f>IF(Calificaciones!E38&gt;0,Calificaciones!E96/Calificaciones!E38,"")</f>
        <v/>
      </c>
      <c r="F52" s="96" t="str">
        <f>IF(Calificaciones!F38&gt;0,Calificaciones!F96/Calificaciones!F38,"")</f>
        <v/>
      </c>
      <c r="G52" s="96" t="str">
        <f>IF(Calificaciones!G38&gt;0,Calificaciones!G96/Calificaciones!G38,"")</f>
        <v/>
      </c>
      <c r="H52" s="96" t="str">
        <f>IF(Calificaciones!H38&gt;0,Calificaciones!H96/Calificaciones!H38,"")</f>
        <v/>
      </c>
    </row>
    <row r="53" spans="2:8">
      <c r="B53" s="194"/>
      <c r="C53" s="72" t="s">
        <v>543</v>
      </c>
      <c r="D53" s="96" t="str">
        <f>IF(Calificaciones!D39&gt;0,Calificaciones!D97/Calificaciones!D39,"")</f>
        <v/>
      </c>
      <c r="E53" s="96" t="str">
        <f>IF(Calificaciones!E39&gt;0,Calificaciones!E97/Calificaciones!E39,"")</f>
        <v/>
      </c>
      <c r="F53" s="96" t="str">
        <f>IF(Calificaciones!F39&gt;0,Calificaciones!F97/Calificaciones!F39,"")</f>
        <v/>
      </c>
      <c r="G53" s="96" t="str">
        <f>IF(Calificaciones!G39&gt;0,Calificaciones!G97/Calificaciones!G39,"")</f>
        <v/>
      </c>
      <c r="H53" s="96" t="str">
        <f>IF(Calificaciones!H39&gt;0,Calificaciones!H97/Calificaciones!H39,"")</f>
        <v/>
      </c>
    </row>
    <row r="54" spans="2:8">
      <c r="B54" s="194"/>
      <c r="C54" s="72" t="s">
        <v>352</v>
      </c>
      <c r="D54" s="96" t="str">
        <f>IF(Calificaciones!D40&gt;0,Calificaciones!D98/Calificaciones!D40,"")</f>
        <v/>
      </c>
      <c r="E54" s="96" t="str">
        <f>IF(Calificaciones!E40&gt;0,Calificaciones!E98/Calificaciones!E40,"")</f>
        <v/>
      </c>
      <c r="F54" s="96" t="str">
        <f>IF(Calificaciones!F40&gt;0,Calificaciones!F98/Calificaciones!F40,"")</f>
        <v/>
      </c>
      <c r="G54" s="96" t="str">
        <f>IF(Calificaciones!G40&gt;0,Calificaciones!G98/Calificaciones!G40,"")</f>
        <v/>
      </c>
      <c r="H54" s="96" t="str">
        <f>IF(Calificaciones!H40&gt;0,Calificaciones!H98/Calificaciones!H40,"")</f>
        <v/>
      </c>
    </row>
    <row r="55" spans="2:8">
      <c r="B55" s="194"/>
      <c r="C55" s="72" t="s">
        <v>383</v>
      </c>
      <c r="D55" s="96" t="str">
        <f>IF(Calificaciones!D41&gt;0,Calificaciones!D99/Calificaciones!D41,"")</f>
        <v/>
      </c>
      <c r="E55" s="96" t="str">
        <f>IF(Calificaciones!E41&gt;0,Calificaciones!E99/Calificaciones!E41,"")</f>
        <v/>
      </c>
      <c r="F55" s="96" t="str">
        <f>IF(Calificaciones!F41&gt;0,Calificaciones!F99/Calificaciones!F41,"")</f>
        <v/>
      </c>
      <c r="G55" s="96" t="str">
        <f>IF(Calificaciones!G41&gt;0,Calificaciones!G99/Calificaciones!G41,"")</f>
        <v/>
      </c>
      <c r="H55" s="96" t="str">
        <f>IF(Calificaciones!H41&gt;0,Calificaciones!H99/Calificaciones!H41,"")</f>
        <v/>
      </c>
    </row>
    <row r="56" spans="2:8">
      <c r="B56" s="194"/>
      <c r="C56" s="72" t="s">
        <v>387</v>
      </c>
      <c r="D56" s="96" t="str">
        <f>IF(Calificaciones!D42&gt;0,Calificaciones!D100/Calificaciones!D42,"")</f>
        <v/>
      </c>
      <c r="E56" s="96" t="str">
        <f>IF(Calificaciones!E42&gt;0,Calificaciones!E100/Calificaciones!E42,"")</f>
        <v/>
      </c>
      <c r="F56" s="96" t="str">
        <f>IF(Calificaciones!F42&gt;0,Calificaciones!F100/Calificaciones!F42,"")</f>
        <v/>
      </c>
      <c r="G56" s="96" t="str">
        <f>IF(Calificaciones!G42&gt;0,Calificaciones!G100/Calificaciones!G42,"")</f>
        <v/>
      </c>
      <c r="H56" s="96" t="str">
        <f>IF(Calificaciones!H42&gt;0,Calificaciones!H100/Calificaciones!H42,"")</f>
        <v/>
      </c>
    </row>
    <row r="57" spans="2:8">
      <c r="B57" s="194"/>
      <c r="C57" s="72" t="s">
        <v>379</v>
      </c>
      <c r="D57" s="133" t="str">
        <f>IF(Calificaciones!D43&gt;0,Calificaciones!D101/Calificaciones!D43,"")</f>
        <v/>
      </c>
      <c r="E57" s="133" t="str">
        <f>IF(Calificaciones!E43&gt;0,Calificaciones!E101/Calificaciones!E43,"")</f>
        <v/>
      </c>
      <c r="F57" s="133" t="str">
        <f>IF(Calificaciones!F43&gt;0,Calificaciones!F101/Calificaciones!F43,"")</f>
        <v/>
      </c>
      <c r="G57" s="133" t="str">
        <f>IF(Calificaciones!G43&gt;0,Calificaciones!G101/Calificaciones!G43,"")</f>
        <v/>
      </c>
      <c r="H57" s="133" t="str">
        <f>IF(Calificaciones!H43&gt;0,Calificaciones!H101/Calificaciones!H43,"")</f>
        <v/>
      </c>
    </row>
    <row r="58" spans="2:8" ht="16" thickBot="1">
      <c r="B58" s="195"/>
      <c r="C58" s="77" t="s">
        <v>397</v>
      </c>
      <c r="D58" s="97" t="str">
        <f>IF(Calificaciones!D44&gt;0,Calificaciones!D102/Calificaciones!D44,"")</f>
        <v/>
      </c>
      <c r="E58" s="97" t="str">
        <f>IF(Calificaciones!E44&gt;0,Calificaciones!E102/Calificaciones!E44,"")</f>
        <v/>
      </c>
      <c r="F58" s="97" t="str">
        <f>IF(Calificaciones!F44&gt;0,Calificaciones!F102/Calificaciones!F44,"")</f>
        <v/>
      </c>
      <c r="G58" s="97" t="str">
        <f>IF(Calificaciones!G44&gt;0,Calificaciones!G102/Calificaciones!G44,"")</f>
        <v/>
      </c>
      <c r="H58" s="97" t="str">
        <f>IF(Calificaciones!H44&gt;0,Calificaciones!H102/Calificaciones!H44,"")</f>
        <v/>
      </c>
    </row>
    <row r="59" spans="2:8">
      <c r="B59" s="193" t="s">
        <v>463</v>
      </c>
      <c r="C59" s="72" t="s">
        <v>407</v>
      </c>
      <c r="D59" s="96" t="str">
        <f>IF(Calificaciones!D45&gt;0,Calificaciones!D103/Calificaciones!D45,"")</f>
        <v/>
      </c>
      <c r="E59" s="96" t="str">
        <f>IF(Calificaciones!E45&gt;0,Calificaciones!E103/Calificaciones!E45,"")</f>
        <v/>
      </c>
      <c r="F59" s="96" t="str">
        <f>IF(Calificaciones!F45&gt;0,Calificaciones!F103/Calificaciones!F45,"")</f>
        <v/>
      </c>
      <c r="G59" s="96" t="str">
        <f>IF(Calificaciones!G45&gt;0,Calificaciones!G103/Calificaciones!G45,"")</f>
        <v/>
      </c>
      <c r="H59" s="96" t="str">
        <f>IF(Calificaciones!H45&gt;0,Calificaciones!H103/Calificaciones!H45,"")</f>
        <v/>
      </c>
    </row>
    <row r="60" spans="2:8">
      <c r="B60" s="194"/>
      <c r="C60" s="72" t="s">
        <v>374</v>
      </c>
      <c r="D60" s="96" t="str">
        <f>IF(Calificaciones!D46&gt;0,Calificaciones!D104/Calificaciones!D46,"")</f>
        <v/>
      </c>
      <c r="E60" s="96" t="str">
        <f>IF(Calificaciones!E46&gt;0,Calificaciones!E104/Calificaciones!E46,"")</f>
        <v/>
      </c>
      <c r="F60" s="96" t="str">
        <f>IF(Calificaciones!F46&gt;0,Calificaciones!F104/Calificaciones!F46,"")</f>
        <v/>
      </c>
      <c r="G60" s="96" t="str">
        <f>IF(Calificaciones!G46&gt;0,Calificaciones!G104/Calificaciones!G46,"")</f>
        <v/>
      </c>
      <c r="H60" s="96" t="str">
        <f>IF(Calificaciones!H46&gt;0,Calificaciones!H104/Calificaciones!H46,"")</f>
        <v/>
      </c>
    </row>
    <row r="61" spans="2:8">
      <c r="B61" s="194"/>
      <c r="C61" s="72" t="s">
        <v>352</v>
      </c>
      <c r="D61" s="96" t="str">
        <f>IF(Calificaciones!D47&gt;0,Calificaciones!D105/Calificaciones!D47,"")</f>
        <v/>
      </c>
      <c r="E61" s="96" t="str">
        <f>IF(Calificaciones!E47&gt;0,Calificaciones!E105/Calificaciones!E47,"")</f>
        <v/>
      </c>
      <c r="F61" s="96" t="str">
        <f>IF(Calificaciones!F47&gt;0,Calificaciones!F105/Calificaciones!F47,"")</f>
        <v/>
      </c>
      <c r="G61" s="96" t="str">
        <f>IF(Calificaciones!G47&gt;0,Calificaciones!G105/Calificaciones!G47,"")</f>
        <v/>
      </c>
      <c r="H61" s="96" t="str">
        <f>IF(Calificaciones!H47&gt;0,Calificaciones!H105/Calificaciones!H47,"")</f>
        <v/>
      </c>
    </row>
    <row r="62" spans="2:8">
      <c r="B62" s="194"/>
      <c r="C62" s="72" t="s">
        <v>331</v>
      </c>
      <c r="D62" s="96" t="str">
        <f>IF(Calificaciones!D48&gt;0,Calificaciones!D106/Calificaciones!D48,"")</f>
        <v/>
      </c>
      <c r="E62" s="96" t="str">
        <f>IF(Calificaciones!E48&gt;0,Calificaciones!E106/Calificaciones!E48,"")</f>
        <v/>
      </c>
      <c r="F62" s="96" t="str">
        <f>IF(Calificaciones!F48&gt;0,Calificaciones!F106/Calificaciones!F48,"")</f>
        <v/>
      </c>
      <c r="G62" s="96" t="str">
        <f>IF(Calificaciones!G48&gt;0,Calificaciones!G106/Calificaciones!G48,"")</f>
        <v/>
      </c>
      <c r="H62" s="96" t="str">
        <f>IF(Calificaciones!H48&gt;0,Calificaciones!H106/Calificaciones!H48,"")</f>
        <v/>
      </c>
    </row>
    <row r="63" spans="2:8">
      <c r="B63" s="194"/>
      <c r="C63" s="72" t="s">
        <v>387</v>
      </c>
      <c r="D63" s="96" t="str">
        <f>IF(Calificaciones!D49&gt;0,Calificaciones!D107/Calificaciones!D49,"")</f>
        <v/>
      </c>
      <c r="E63" s="96" t="str">
        <f>IF(Calificaciones!E49&gt;0,Calificaciones!E107/Calificaciones!E49,"")</f>
        <v/>
      </c>
      <c r="F63" s="96" t="str">
        <f>IF(Calificaciones!F49&gt;0,Calificaciones!F107/Calificaciones!F49,"")</f>
        <v/>
      </c>
      <c r="G63" s="96" t="str">
        <f>IF(Calificaciones!G49&gt;0,Calificaciones!G107/Calificaciones!G49,"")</f>
        <v/>
      </c>
      <c r="H63" s="96" t="str">
        <f>IF(Calificaciones!H49&gt;0,Calificaciones!H107/Calificaciones!H49,"")</f>
        <v/>
      </c>
    </row>
    <row r="64" spans="2:8">
      <c r="B64" s="194"/>
      <c r="C64" s="72" t="s">
        <v>379</v>
      </c>
      <c r="D64" s="96" t="str">
        <f>IF(Calificaciones!D50&gt;0,Calificaciones!D108/Calificaciones!D50,"")</f>
        <v/>
      </c>
      <c r="E64" s="96" t="str">
        <f>IF(Calificaciones!E50&gt;0,Calificaciones!E108/Calificaciones!E50,"")</f>
        <v/>
      </c>
      <c r="F64" s="96" t="str">
        <f>IF(Calificaciones!F50&gt;0,Calificaciones!F108/Calificaciones!F50,"")</f>
        <v/>
      </c>
      <c r="G64" s="96" t="str">
        <f>IF(Calificaciones!G50&gt;0,Calificaciones!G108/Calificaciones!G50,"")</f>
        <v/>
      </c>
      <c r="H64" s="96" t="str">
        <f>IF(Calificaciones!H50&gt;0,Calificaciones!H108/Calificaciones!H50,"")</f>
        <v/>
      </c>
    </row>
    <row r="65" spans="2:8" ht="16" thickBot="1">
      <c r="B65" s="195"/>
      <c r="C65" s="77" t="s">
        <v>397</v>
      </c>
      <c r="D65" s="97" t="str">
        <f>IF(Calificaciones!D51&gt;0,Calificaciones!D109/Calificaciones!D51,"")</f>
        <v/>
      </c>
      <c r="E65" s="97" t="str">
        <f>IF(Calificaciones!E51&gt;0,Calificaciones!E109/Calificaciones!E51,"")</f>
        <v/>
      </c>
      <c r="F65" s="97" t="str">
        <f>IF(Calificaciones!F51&gt;0,Calificaciones!F109/Calificaciones!F51,"")</f>
        <v/>
      </c>
      <c r="G65" s="97" t="str">
        <f>IF(Calificaciones!G51&gt;0,Calificaciones!G109/Calificaciones!G51,"")</f>
        <v/>
      </c>
      <c r="H65" s="97" t="str">
        <f>IF(Calificaciones!H51&gt;0,Calificaciones!H109/Calificaciones!H51,"")</f>
        <v/>
      </c>
    </row>
    <row r="66" spans="2:8">
      <c r="B66" s="193" t="s">
        <v>277</v>
      </c>
      <c r="C66" s="72" t="s">
        <v>407</v>
      </c>
      <c r="D66" s="96" t="str">
        <f>IF(Calificaciones!D52&gt;0,Calificaciones!D110/Calificaciones!D52,"")</f>
        <v/>
      </c>
      <c r="E66" s="96" t="str">
        <f>IF(Calificaciones!E52&gt;0,Calificaciones!E110/Calificaciones!E52,"")</f>
        <v/>
      </c>
      <c r="F66" s="96" t="str">
        <f>IF(Calificaciones!F52&gt;0,Calificaciones!F110/Calificaciones!F52,"")</f>
        <v/>
      </c>
      <c r="G66" s="96" t="str">
        <f>IF(Calificaciones!G52&gt;0,Calificaciones!G110/Calificaciones!G52,"")</f>
        <v/>
      </c>
      <c r="H66" s="96" t="str">
        <f>IF(Calificaciones!H52&gt;0,Calificaciones!H110/Calificaciones!H52,"")</f>
        <v/>
      </c>
    </row>
    <row r="67" spans="2:8">
      <c r="B67" s="194"/>
      <c r="C67" s="72" t="s">
        <v>374</v>
      </c>
      <c r="D67" s="96" t="str">
        <f>IF(Calificaciones!D53&gt;0,Calificaciones!D111/Calificaciones!D53,"")</f>
        <v/>
      </c>
      <c r="E67" s="96" t="str">
        <f>IF(Calificaciones!E53&gt;0,Calificaciones!E111/Calificaciones!E53,"")</f>
        <v/>
      </c>
      <c r="F67" s="96" t="str">
        <f>IF(Calificaciones!F53&gt;0,Calificaciones!F111/Calificaciones!F53,"")</f>
        <v/>
      </c>
      <c r="G67" s="96" t="str">
        <f>IF(Calificaciones!G53&gt;0,Calificaciones!G111/Calificaciones!G53,"")</f>
        <v/>
      </c>
      <c r="H67" s="96" t="str">
        <f>IF(Calificaciones!H53&gt;0,Calificaciones!H111/Calificaciones!H53,"")</f>
        <v/>
      </c>
    </row>
    <row r="68" spans="2:8">
      <c r="B68" s="194"/>
      <c r="C68" s="72" t="s">
        <v>352</v>
      </c>
      <c r="D68" s="96" t="str">
        <f>IF(Calificaciones!D54&gt;0,Calificaciones!D112/Calificaciones!D54,"")</f>
        <v/>
      </c>
      <c r="E68" s="96" t="str">
        <f>IF(Calificaciones!E54&gt;0,Calificaciones!E112/Calificaciones!E54,"")</f>
        <v/>
      </c>
      <c r="F68" s="96" t="str">
        <f>IF(Calificaciones!F54&gt;0,Calificaciones!F112/Calificaciones!F54,"")</f>
        <v/>
      </c>
      <c r="G68" s="96" t="str">
        <f>IF(Calificaciones!G54&gt;0,Calificaciones!G112/Calificaciones!G54,"")</f>
        <v/>
      </c>
      <c r="H68" s="96" t="str">
        <f>IF(Calificaciones!H54&gt;0,Calificaciones!H112/Calificaciones!H54,"")</f>
        <v/>
      </c>
    </row>
    <row r="69" spans="2:8">
      <c r="B69" s="194"/>
      <c r="C69" s="72" t="s">
        <v>331</v>
      </c>
      <c r="D69" s="96" t="str">
        <f>IF(Calificaciones!D55&gt;0,Calificaciones!D113/Calificaciones!D55,"")</f>
        <v/>
      </c>
      <c r="E69" s="96" t="str">
        <f>IF(Calificaciones!E55&gt;0,Calificaciones!E113/Calificaciones!E55,"")</f>
        <v/>
      </c>
      <c r="F69" s="96" t="str">
        <f>IF(Calificaciones!F55&gt;0,Calificaciones!F113/Calificaciones!F55,"")</f>
        <v/>
      </c>
      <c r="G69" s="96" t="str">
        <f>IF(Calificaciones!G55&gt;0,Calificaciones!G113/Calificaciones!G55,"")</f>
        <v/>
      </c>
      <c r="H69" s="96" t="str">
        <f>IF(Calificaciones!H55&gt;0,Calificaciones!H113/Calificaciones!H55,"")</f>
        <v/>
      </c>
    </row>
    <row r="70" spans="2:8">
      <c r="B70" s="194"/>
      <c r="C70" s="72" t="s">
        <v>387</v>
      </c>
      <c r="D70" s="96" t="str">
        <f>IF(Calificaciones!D56&gt;0,Calificaciones!D114/Calificaciones!D56,"")</f>
        <v/>
      </c>
      <c r="E70" s="96" t="str">
        <f>IF(Calificaciones!E56&gt;0,Calificaciones!E114/Calificaciones!E56,"")</f>
        <v/>
      </c>
      <c r="F70" s="96" t="str">
        <f>IF(Calificaciones!F56&gt;0,Calificaciones!F114/Calificaciones!F56,"")</f>
        <v/>
      </c>
      <c r="G70" s="96" t="str">
        <f>IF(Calificaciones!G56&gt;0,Calificaciones!G114/Calificaciones!G56,"")</f>
        <v/>
      </c>
      <c r="H70" s="96" t="str">
        <f>IF(Calificaciones!H56&gt;0,Calificaciones!H114/Calificaciones!H56,"")</f>
        <v/>
      </c>
    </row>
    <row r="71" spans="2:8">
      <c r="B71" s="194"/>
      <c r="C71" s="72" t="s">
        <v>379</v>
      </c>
      <c r="D71" s="96" t="str">
        <f>IF(Calificaciones!D57&gt;0,Calificaciones!D115/Calificaciones!D57,"")</f>
        <v/>
      </c>
      <c r="E71" s="96" t="str">
        <f>IF(Calificaciones!E57&gt;0,Calificaciones!E115/Calificaciones!E57,"")</f>
        <v/>
      </c>
      <c r="F71" s="96" t="str">
        <f>IF(Calificaciones!F57&gt;0,Calificaciones!F115/Calificaciones!F57,"")</f>
        <v/>
      </c>
      <c r="G71" s="96" t="str">
        <f>IF(Calificaciones!G57&gt;0,Calificaciones!G115/Calificaciones!G57,"")</f>
        <v/>
      </c>
      <c r="H71" s="96" t="str">
        <f>IF(Calificaciones!H57&gt;0,Calificaciones!H115/Calificaciones!H57,"")</f>
        <v/>
      </c>
    </row>
    <row r="72" spans="2:8" ht="16" thickBot="1">
      <c r="B72" s="195"/>
      <c r="C72" s="77" t="s">
        <v>397</v>
      </c>
      <c r="D72" s="97" t="str">
        <f>IF(Calificaciones!D58&gt;0,Calificaciones!D116/Calificaciones!D58,"")</f>
        <v/>
      </c>
      <c r="E72" s="97" t="str">
        <f>IF(Calificaciones!E58&gt;0,Calificaciones!E116/Calificaciones!E58,"")</f>
        <v/>
      </c>
      <c r="F72" s="97" t="str">
        <f>IF(Calificaciones!F58&gt;0,Calificaciones!F116/Calificaciones!F58,"")</f>
        <v/>
      </c>
      <c r="G72" s="97" t="str">
        <f>IF(Calificaciones!G58&gt;0,Calificaciones!G116/Calificaciones!G58,"")</f>
        <v/>
      </c>
      <c r="H72" s="97" t="str">
        <f>IF(Calificaciones!H58&gt;0,Calificaciones!H116/Calificaciones!H58,"")</f>
        <v/>
      </c>
    </row>
    <row r="83" spans="2:8" ht="81.5" thickBot="1">
      <c r="B83" s="79" t="s">
        <v>626</v>
      </c>
      <c r="C83" s="79" t="s">
        <v>311</v>
      </c>
      <c r="D83" s="82" t="s">
        <v>367</v>
      </c>
      <c r="E83" s="82" t="s">
        <v>337</v>
      </c>
      <c r="F83" s="82" t="s">
        <v>329</v>
      </c>
      <c r="G83" s="82" t="s">
        <v>350</v>
      </c>
      <c r="H83" s="111" t="s">
        <v>639</v>
      </c>
    </row>
    <row r="84" spans="2:8">
      <c r="B84" s="83" t="s">
        <v>319</v>
      </c>
      <c r="C84" s="2" t="s">
        <v>407</v>
      </c>
      <c r="D84" s="96">
        <f>+IF(Calificaciones!M13&gt;0,Calificaciones!M71/Calificaciones!M13,"")</f>
        <v>1</v>
      </c>
      <c r="E84" s="96">
        <f>+IF(Calificaciones!N13&gt;0,Calificaciones!N71/Calificaciones!N13,"")</f>
        <v>1</v>
      </c>
      <c r="F84" s="96" t="str">
        <f>+IF(Calificaciones!O13&gt;0,Calificaciones!O71/Calificaciones!O13,"")</f>
        <v/>
      </c>
      <c r="G84" s="96" t="str">
        <f>+IF(Calificaciones!P13&gt;0,Calificaciones!P71/Calificaciones!P13,"")</f>
        <v/>
      </c>
      <c r="H84" s="96">
        <f>+IF(Calificaciones!Q13&gt;0,Calificaciones!Q71/Calificaciones!Q13,"")</f>
        <v>1</v>
      </c>
    </row>
    <row r="85" spans="2:8">
      <c r="B85" s="73"/>
      <c r="C85" s="2" t="s">
        <v>374</v>
      </c>
      <c r="D85" s="96" t="str">
        <f>+IF(Calificaciones!M14&gt;0,Calificaciones!M72/Calificaciones!M14,"")</f>
        <v/>
      </c>
      <c r="E85" s="96" t="str">
        <f>+IF(Calificaciones!N14&gt;0,Calificaciones!N72/Calificaciones!N14,"")</f>
        <v/>
      </c>
      <c r="F85" s="96" t="str">
        <f>+IF(Calificaciones!O14&gt;0,Calificaciones!O72/Calificaciones!O14,"")</f>
        <v/>
      </c>
      <c r="G85" s="96" t="str">
        <f>+IF(Calificaciones!P14&gt;0,Calificaciones!P72/Calificaciones!P14,"")</f>
        <v/>
      </c>
      <c r="H85" s="96" t="str">
        <f>+IF(Calificaciones!Q14&gt;0,Calificaciones!Q72/Calificaciones!Q14,"")</f>
        <v/>
      </c>
    </row>
    <row r="86" spans="2:8">
      <c r="B86" s="73"/>
      <c r="C86" s="2" t="s">
        <v>352</v>
      </c>
      <c r="D86" s="96">
        <f>+IF(Calificaciones!M15&gt;0,Calificaciones!M73/Calificaciones!M15,"")</f>
        <v>1</v>
      </c>
      <c r="E86" s="96" t="str">
        <f>+IF(Calificaciones!N15&gt;0,Calificaciones!N73/Calificaciones!N15,"")</f>
        <v/>
      </c>
      <c r="F86" s="96" t="str">
        <f>+IF(Calificaciones!O15&gt;0,Calificaciones!O73/Calificaciones!O15,"")</f>
        <v/>
      </c>
      <c r="G86" s="96">
        <f>+IF(Calificaciones!P15&gt;0,Calificaciones!P73/Calificaciones!P15,"")</f>
        <v>0.6</v>
      </c>
      <c r="H86" s="96">
        <f>+IF(Calificaciones!Q15&gt;0,Calificaciones!Q73/Calificaciones!Q15,"")</f>
        <v>0.7142857142857143</v>
      </c>
    </row>
    <row r="87" spans="2:8">
      <c r="B87" s="73"/>
      <c r="C87" s="2" t="s">
        <v>331</v>
      </c>
      <c r="D87" s="96" t="str">
        <f>+IF(Calificaciones!M16&gt;0,Calificaciones!M74/Calificaciones!M16,"")</f>
        <v/>
      </c>
      <c r="E87" s="96" t="str">
        <f>+IF(Calificaciones!N16&gt;0,Calificaciones!N74/Calificaciones!N16,"")</f>
        <v/>
      </c>
      <c r="F87" s="96">
        <f>+IF(Calificaciones!O16&gt;0,Calificaciones!O74/Calificaciones!O16,"")</f>
        <v>1</v>
      </c>
      <c r="G87" s="96" t="str">
        <f>+IF(Calificaciones!P16&gt;0,Calificaciones!P74/Calificaciones!P16,"")</f>
        <v/>
      </c>
      <c r="H87" s="96">
        <f>+IF(Calificaciones!Q16&gt;0,Calificaciones!Q74/Calificaciones!Q16,"")</f>
        <v>1</v>
      </c>
    </row>
    <row r="88" spans="2:8" ht="16" thickBot="1">
      <c r="B88" s="76"/>
      <c r="C88" s="84" t="s">
        <v>387</v>
      </c>
      <c r="D88" s="97" t="str">
        <f>+IF(Calificaciones!M17&gt;0,Calificaciones!M75/Calificaciones!M17,"")</f>
        <v/>
      </c>
      <c r="E88" s="97" t="str">
        <f>+IF(Calificaciones!N17&gt;0,Calificaciones!N75/Calificaciones!N17,"")</f>
        <v/>
      </c>
      <c r="F88" s="97" t="str">
        <f>+IF(Calificaciones!O17&gt;0,Calificaciones!O75/Calificaciones!O17,"")</f>
        <v/>
      </c>
      <c r="G88" s="97">
        <f>+IF(Calificaciones!P17&gt;0,Calificaciones!P75/Calificaciones!P17,"")</f>
        <v>0</v>
      </c>
      <c r="H88" s="97">
        <f>+IF(Calificaciones!Q17&gt;0,Calificaciones!Q75/Calificaciones!Q17,"")</f>
        <v>0</v>
      </c>
    </row>
    <row r="89" spans="2:8" ht="31">
      <c r="B89" s="86" t="s">
        <v>320</v>
      </c>
      <c r="C89" s="2" t="s">
        <v>537</v>
      </c>
      <c r="D89" s="96" t="str">
        <f>+IF(Calificaciones!M18&gt;0,Calificaciones!M76/Calificaciones!M18,"")</f>
        <v/>
      </c>
      <c r="E89" s="96" t="str">
        <f>+IF(Calificaciones!N18&gt;0,Calificaciones!N76/Calificaciones!N18,"")</f>
        <v/>
      </c>
      <c r="F89" s="96" t="str">
        <f>+IF(Calificaciones!O18&gt;0,Calificaciones!O76/Calificaciones!O18,"")</f>
        <v/>
      </c>
      <c r="G89" s="96" t="str">
        <f>+IF(Calificaciones!P18&gt;0,Calificaciones!P76/Calificaciones!P18,"")</f>
        <v/>
      </c>
      <c r="H89" s="96" t="str">
        <f>+IF(Calificaciones!Q18&gt;0,Calificaciones!Q76/Calificaciones!Q18,"")</f>
        <v/>
      </c>
    </row>
    <row r="90" spans="2:8" ht="31">
      <c r="C90" s="2" t="s">
        <v>547</v>
      </c>
      <c r="D90" s="96" t="str">
        <f>+IF(Calificaciones!M19&gt;0,Calificaciones!M77/Calificaciones!M19,"")</f>
        <v/>
      </c>
      <c r="E90" s="96" t="str">
        <f>+IF(Calificaciones!N19&gt;0,Calificaciones!N77/Calificaciones!N19,"")</f>
        <v/>
      </c>
      <c r="F90" s="96" t="str">
        <f>+IF(Calificaciones!O19&gt;0,Calificaciones!O77/Calificaciones!O19,"")</f>
        <v/>
      </c>
      <c r="G90" s="96" t="str">
        <f>+IF(Calificaciones!P19&gt;0,Calificaciones!P77/Calificaciones!P19,"")</f>
        <v/>
      </c>
      <c r="H90" s="96" t="str">
        <f>+IF(Calificaciones!Q19&gt;0,Calificaciones!Q77/Calificaciones!Q19,"")</f>
        <v/>
      </c>
    </row>
    <row r="91" spans="2:8">
      <c r="C91" s="2" t="s">
        <v>374</v>
      </c>
      <c r="D91" s="96" t="str">
        <f>+IF(Calificaciones!M20&gt;0,Calificaciones!M78/Calificaciones!M20,"")</f>
        <v/>
      </c>
      <c r="E91" s="96" t="str">
        <f>+IF(Calificaciones!N20&gt;0,Calificaciones!N78/Calificaciones!N20,"")</f>
        <v/>
      </c>
      <c r="F91" s="96" t="str">
        <f>+IF(Calificaciones!O20&gt;0,Calificaciones!O78/Calificaciones!O20,"")</f>
        <v/>
      </c>
      <c r="G91" s="96">
        <f>+IF(Calificaciones!P20&gt;0,Calificaciones!P78/Calificaciones!P20,"")</f>
        <v>1</v>
      </c>
      <c r="H91" s="96">
        <f>+IF(Calificaciones!Q20&gt;0,Calificaciones!Q78/Calificaciones!Q20,"")</f>
        <v>1</v>
      </c>
    </row>
    <row r="92" spans="2:8">
      <c r="C92" s="2" t="s">
        <v>543</v>
      </c>
      <c r="D92" s="96" t="str">
        <f>+IF(Calificaciones!M21&gt;0,Calificaciones!M79/Calificaciones!M21,"")</f>
        <v/>
      </c>
      <c r="E92" s="96" t="str">
        <f>+IF(Calificaciones!N21&gt;0,Calificaciones!N79/Calificaciones!N21,"")</f>
        <v/>
      </c>
      <c r="F92" s="96" t="str">
        <f>+IF(Calificaciones!O21&gt;0,Calificaciones!O79/Calificaciones!O21,"")</f>
        <v/>
      </c>
      <c r="G92" s="96" t="str">
        <f>+IF(Calificaciones!P21&gt;0,Calificaciones!P79/Calificaciones!P21,"")</f>
        <v/>
      </c>
      <c r="H92" s="96" t="str">
        <f>+IF(Calificaciones!Q21&gt;0,Calificaciones!Q79/Calificaciones!Q21,"")</f>
        <v/>
      </c>
    </row>
    <row r="93" spans="2:8">
      <c r="C93" s="2" t="s">
        <v>352</v>
      </c>
      <c r="D93" s="96">
        <f>+IF(Calificaciones!M22&gt;0,Calificaciones!M80/Calificaciones!M22,"")</f>
        <v>1</v>
      </c>
      <c r="E93" s="96" t="str">
        <f>+IF(Calificaciones!N22&gt;0,Calificaciones!N80/Calificaciones!N22,"")</f>
        <v/>
      </c>
      <c r="F93" s="96" t="str">
        <f>+IF(Calificaciones!O22&gt;0,Calificaciones!O80/Calificaciones!O22,"")</f>
        <v/>
      </c>
      <c r="G93" s="96">
        <f>+IF(Calificaciones!P22&gt;0,Calificaciones!P80/Calificaciones!P22,"")</f>
        <v>0.42857142857142855</v>
      </c>
      <c r="H93" s="96">
        <f>+IF(Calificaciones!Q22&gt;0,Calificaciones!Q80/Calificaciones!Q22,"")</f>
        <v>0.6</v>
      </c>
    </row>
    <row r="94" spans="2:8">
      <c r="C94" s="2" t="s">
        <v>331</v>
      </c>
      <c r="D94" s="96" t="str">
        <f>+IF(Calificaciones!M23&gt;0,Calificaciones!M81/Calificaciones!M23,"")</f>
        <v/>
      </c>
      <c r="E94" s="96" t="str">
        <f>+IF(Calificaciones!N23&gt;0,Calificaciones!N81/Calificaciones!N23,"")</f>
        <v/>
      </c>
      <c r="F94" s="96" t="str">
        <f>+IF(Calificaciones!O23&gt;0,Calificaciones!O81/Calificaciones!O23,"")</f>
        <v/>
      </c>
      <c r="G94" s="96" t="str">
        <f>+IF(Calificaciones!P23&gt;0,Calificaciones!P81/Calificaciones!P23,"")</f>
        <v/>
      </c>
      <c r="H94" s="96" t="str">
        <f>+IF(Calificaciones!Q23&gt;0,Calificaciones!Q81/Calificaciones!Q23,"")</f>
        <v/>
      </c>
    </row>
    <row r="95" spans="2:8" ht="16" thickBot="1">
      <c r="B95" s="75"/>
      <c r="C95" s="84" t="s">
        <v>379</v>
      </c>
      <c r="D95" s="97" t="str">
        <f>+IF(Calificaciones!M24&gt;0,Calificaciones!M82/Calificaciones!M24,"")</f>
        <v/>
      </c>
      <c r="E95" s="97" t="str">
        <f>+IF(Calificaciones!N24&gt;0,Calificaciones!N82/Calificaciones!N24,"")</f>
        <v/>
      </c>
      <c r="F95" s="97" t="str">
        <f>+IF(Calificaciones!O24&gt;0,Calificaciones!O82/Calificaciones!O24,"")</f>
        <v/>
      </c>
      <c r="G95" s="97">
        <f>+IF(Calificaciones!P24&gt;0,Calificaciones!P82/Calificaciones!P24,"")</f>
        <v>1</v>
      </c>
      <c r="H95" s="97">
        <f>+IF(Calificaciones!Q24&gt;0,Calificaciones!Q82/Calificaciones!Q24,"")</f>
        <v>1</v>
      </c>
    </row>
    <row r="96" spans="2:8">
      <c r="B96" s="86" t="s">
        <v>321</v>
      </c>
      <c r="C96" s="2" t="s">
        <v>387</v>
      </c>
      <c r="D96" s="96">
        <f>+IF(Calificaciones!M25&gt;0,Calificaciones!M83/Calificaciones!M25,"")</f>
        <v>0</v>
      </c>
      <c r="E96" s="96" t="str">
        <f>+IF(Calificaciones!N25&gt;0,Calificaciones!N83/Calificaciones!N25,"")</f>
        <v/>
      </c>
      <c r="F96" s="96" t="str">
        <f>+IF(Calificaciones!O25&gt;0,Calificaciones!O83/Calificaciones!O25,"")</f>
        <v/>
      </c>
      <c r="G96" s="96">
        <f>+IF(Calificaciones!P25&gt;0,Calificaciones!P83/Calificaciones!P25,"")</f>
        <v>1</v>
      </c>
      <c r="H96" s="96">
        <f>+IF(Calificaciones!Q25&gt;0,Calificaciones!Q83/Calificaciones!Q25,"")</f>
        <v>0.8</v>
      </c>
    </row>
    <row r="97" spans="2:8">
      <c r="C97" s="2" t="s">
        <v>379</v>
      </c>
      <c r="D97" s="96" t="str">
        <f>+IF(Calificaciones!M26&gt;0,Calificaciones!M84/Calificaciones!M26,"")</f>
        <v/>
      </c>
      <c r="E97" s="96" t="str">
        <f>+IF(Calificaciones!N26&gt;0,Calificaciones!N84/Calificaciones!N26,"")</f>
        <v/>
      </c>
      <c r="F97" s="96" t="str">
        <f>+IF(Calificaciones!O26&gt;0,Calificaciones!O84/Calificaciones!O26,"")</f>
        <v/>
      </c>
      <c r="G97" s="96" t="str">
        <f>+IF(Calificaciones!P26&gt;0,Calificaciones!P84/Calificaciones!P26,"")</f>
        <v/>
      </c>
      <c r="H97" s="96" t="str">
        <f>+IF(Calificaciones!Q26&gt;0,Calificaciones!Q84/Calificaciones!Q26,"")</f>
        <v/>
      </c>
    </row>
    <row r="98" spans="2:8" ht="16" thickBot="1">
      <c r="B98" s="75"/>
      <c r="C98" s="84" t="s">
        <v>397</v>
      </c>
      <c r="D98" s="97">
        <f>+IF(Calificaciones!M27&gt;0,Calificaciones!M85/Calificaciones!M27,"")</f>
        <v>0</v>
      </c>
      <c r="E98" s="97" t="str">
        <f>+IF(Calificaciones!N27&gt;0,Calificaciones!N85/Calificaciones!N27,"")</f>
        <v/>
      </c>
      <c r="F98" s="97" t="str">
        <f>+IF(Calificaciones!O27&gt;0,Calificaciones!O85/Calificaciones!O27,"")</f>
        <v/>
      </c>
      <c r="G98" s="97">
        <f>+IF(Calificaciones!P27&gt;0,Calificaciones!P85/Calificaciones!P27,"")</f>
        <v>1</v>
      </c>
      <c r="H98" s="97">
        <f>+IF(Calificaciones!Q27&gt;0,Calificaciones!Q85/Calificaciones!Q27,"")</f>
        <v>0.5</v>
      </c>
    </row>
    <row r="99" spans="2:8" ht="31">
      <c r="B99" s="86" t="s">
        <v>323</v>
      </c>
      <c r="C99" s="2" t="s">
        <v>537</v>
      </c>
      <c r="D99" s="96" t="str">
        <f>+IF(Calificaciones!M28&gt;0,Calificaciones!M86/Calificaciones!M28,"")</f>
        <v/>
      </c>
      <c r="E99" s="96" t="str">
        <f>+IF(Calificaciones!N28&gt;0,Calificaciones!N86/Calificaciones!N28,"")</f>
        <v/>
      </c>
      <c r="F99" s="96" t="str">
        <f>+IF(Calificaciones!O28&gt;0,Calificaciones!O86/Calificaciones!O28,"")</f>
        <v/>
      </c>
      <c r="G99" s="96" t="str">
        <f>+IF(Calificaciones!P28&gt;0,Calificaciones!P86/Calificaciones!P28,"")</f>
        <v/>
      </c>
      <c r="H99" s="96" t="str">
        <f>+IF(Calificaciones!Q28&gt;0,Calificaciones!Q86/Calificaciones!Q28,"")</f>
        <v/>
      </c>
    </row>
    <row r="100" spans="2:8" ht="31">
      <c r="C100" s="2" t="s">
        <v>547</v>
      </c>
      <c r="D100" s="96" t="str">
        <f>+IF(Calificaciones!M29&gt;0,Calificaciones!M87/Calificaciones!M29,"")</f>
        <v/>
      </c>
      <c r="E100" s="96" t="str">
        <f>+IF(Calificaciones!N29&gt;0,Calificaciones!N87/Calificaciones!N29,"")</f>
        <v/>
      </c>
      <c r="F100" s="96" t="str">
        <f>+IF(Calificaciones!O29&gt;0,Calificaciones!O87/Calificaciones!O29,"")</f>
        <v/>
      </c>
      <c r="G100" s="96" t="str">
        <f>+IF(Calificaciones!P29&gt;0,Calificaciones!P87/Calificaciones!P29,"")</f>
        <v/>
      </c>
      <c r="H100" s="96" t="str">
        <f>+IF(Calificaciones!Q29&gt;0,Calificaciones!Q87/Calificaciones!Q29,"")</f>
        <v/>
      </c>
    </row>
    <row r="101" spans="2:8">
      <c r="C101" s="2" t="s">
        <v>374</v>
      </c>
      <c r="D101" s="96" t="str">
        <f>+IF(Calificaciones!M30&gt;0,Calificaciones!M88/Calificaciones!M30,"")</f>
        <v/>
      </c>
      <c r="E101" s="96" t="str">
        <f>+IF(Calificaciones!N30&gt;0,Calificaciones!N88/Calificaciones!N30,"")</f>
        <v/>
      </c>
      <c r="F101" s="96" t="str">
        <f>+IF(Calificaciones!O30&gt;0,Calificaciones!O88/Calificaciones!O30,"")</f>
        <v/>
      </c>
      <c r="G101" s="96">
        <f>+IF(Calificaciones!P30&gt;0,Calificaciones!P88/Calificaciones!P30,"")</f>
        <v>1</v>
      </c>
      <c r="H101" s="96">
        <f>+IF(Calificaciones!Q30&gt;0,Calificaciones!Q88/Calificaciones!Q30,"")</f>
        <v>1</v>
      </c>
    </row>
    <row r="102" spans="2:8">
      <c r="C102" s="2" t="s">
        <v>543</v>
      </c>
      <c r="D102" s="96" t="str">
        <f>+IF(Calificaciones!M31&gt;0,Calificaciones!M89/Calificaciones!M31,"")</f>
        <v/>
      </c>
      <c r="E102" s="96" t="str">
        <f>+IF(Calificaciones!N31&gt;0,Calificaciones!N89/Calificaciones!N31,"")</f>
        <v/>
      </c>
      <c r="F102" s="96" t="str">
        <f>+IF(Calificaciones!O31&gt;0,Calificaciones!O89/Calificaciones!O31,"")</f>
        <v/>
      </c>
      <c r="G102" s="96" t="str">
        <f>+IF(Calificaciones!P31&gt;0,Calificaciones!P89/Calificaciones!P31,"")</f>
        <v/>
      </c>
      <c r="H102" s="96" t="str">
        <f>+IF(Calificaciones!Q31&gt;0,Calificaciones!Q89/Calificaciones!Q31,"")</f>
        <v/>
      </c>
    </row>
    <row r="103" spans="2:8">
      <c r="C103" s="2" t="s">
        <v>352</v>
      </c>
      <c r="D103" s="96">
        <f>+IF(Calificaciones!M32&gt;0,Calificaciones!M90/Calificaciones!M32,"")</f>
        <v>1</v>
      </c>
      <c r="E103" s="96" t="str">
        <f>+IF(Calificaciones!N32&gt;0,Calificaciones!N90/Calificaciones!N32,"")</f>
        <v/>
      </c>
      <c r="F103" s="96" t="str">
        <f>+IF(Calificaciones!O32&gt;0,Calificaciones!O90/Calificaciones!O32,"")</f>
        <v/>
      </c>
      <c r="G103" s="96">
        <f>+IF(Calificaciones!P32&gt;0,Calificaciones!P90/Calificaciones!P32,"")</f>
        <v>0.5</v>
      </c>
      <c r="H103" s="96">
        <f>+IF(Calificaciones!Q32&gt;0,Calificaciones!Q90/Calificaciones!Q32,"")</f>
        <v>0.6470588235294118</v>
      </c>
    </row>
    <row r="104" spans="2:8">
      <c r="C104" s="2" t="s">
        <v>331</v>
      </c>
      <c r="D104" s="96" t="str">
        <f>+IF(Calificaciones!M33&gt;0,Calificaciones!M91/Calificaciones!M33,"")</f>
        <v/>
      </c>
      <c r="E104" s="96" t="str">
        <f>+IF(Calificaciones!N33&gt;0,Calificaciones!N91/Calificaciones!N33,"")</f>
        <v/>
      </c>
      <c r="F104" s="96">
        <f>+IF(Calificaciones!O33&gt;0,Calificaciones!O91/Calificaciones!O33,"")</f>
        <v>1</v>
      </c>
      <c r="G104" s="96" t="str">
        <f>+IF(Calificaciones!P33&gt;0,Calificaciones!P91/Calificaciones!P33,"")</f>
        <v/>
      </c>
      <c r="H104" s="96">
        <f>+IF(Calificaciones!Q33&gt;0,Calificaciones!Q91/Calificaciones!Q33,"")</f>
        <v>1</v>
      </c>
    </row>
    <row r="105" spans="2:8">
      <c r="C105" s="2" t="s">
        <v>383</v>
      </c>
      <c r="D105" s="96" t="str">
        <f>+IF(Calificaciones!M34&gt;0,Calificaciones!M92/Calificaciones!M34,"")</f>
        <v/>
      </c>
      <c r="E105" s="96" t="str">
        <f>+IF(Calificaciones!N34&gt;0,Calificaciones!N92/Calificaciones!N34,"")</f>
        <v/>
      </c>
      <c r="F105" s="96" t="str">
        <f>+IF(Calificaciones!O34&gt;0,Calificaciones!O92/Calificaciones!O34,"")</f>
        <v/>
      </c>
      <c r="G105" s="96">
        <f>+IF(Calificaciones!P34&gt;0,Calificaciones!P92/Calificaciones!P34,"")</f>
        <v>1</v>
      </c>
      <c r="H105" s="96">
        <f>+IF(Calificaciones!Q34&gt;0,Calificaciones!Q92/Calificaciones!Q34,"")</f>
        <v>1</v>
      </c>
    </row>
    <row r="106" spans="2:8">
      <c r="C106" s="2" t="s">
        <v>387</v>
      </c>
      <c r="D106" s="96" t="str">
        <f>+IF(Calificaciones!M35&gt;0,Calificaciones!M93/Calificaciones!M35,"")</f>
        <v/>
      </c>
      <c r="E106" s="96" t="str">
        <f>+IF(Calificaciones!N35&gt;0,Calificaciones!N93/Calificaciones!N35,"")</f>
        <v/>
      </c>
      <c r="F106" s="96" t="str">
        <f>+IF(Calificaciones!O35&gt;0,Calificaciones!O93/Calificaciones!O35,"")</f>
        <v/>
      </c>
      <c r="G106" s="96">
        <f>+IF(Calificaciones!P35&gt;0,Calificaciones!P93/Calificaciones!P35,"")</f>
        <v>0</v>
      </c>
      <c r="H106" s="96">
        <f>+IF(Calificaciones!Q35&gt;0,Calificaciones!Q93/Calificaciones!Q35,"")</f>
        <v>0</v>
      </c>
    </row>
    <row r="107" spans="2:8" ht="16" thickBot="1">
      <c r="B107" s="75"/>
      <c r="C107" s="84" t="s">
        <v>379</v>
      </c>
      <c r="D107" s="97" t="str">
        <f>+IF(Calificaciones!M36&gt;0,Calificaciones!M94/Calificaciones!M36,"")</f>
        <v/>
      </c>
      <c r="E107" s="97" t="str">
        <f>+IF(Calificaciones!N36&gt;0,Calificaciones!N94/Calificaciones!N36,"")</f>
        <v/>
      </c>
      <c r="F107" s="97" t="str">
        <f>+IF(Calificaciones!O36&gt;0,Calificaciones!O94/Calificaciones!O36,"")</f>
        <v/>
      </c>
      <c r="G107" s="97">
        <f>+IF(Calificaciones!P36&gt;0,Calificaciones!P94/Calificaciones!P36,"")</f>
        <v>1</v>
      </c>
      <c r="H107" s="97">
        <f>+IF(Calificaciones!Q36&gt;0,Calificaciones!Q94/Calificaciones!Q36,"")</f>
        <v>1</v>
      </c>
    </row>
    <row r="108" spans="2:8" ht="31">
      <c r="B108" s="86" t="s">
        <v>324</v>
      </c>
      <c r="C108" s="2" t="s">
        <v>537</v>
      </c>
      <c r="D108" s="96" t="str">
        <f>+IF(Calificaciones!M37&gt;0,Calificaciones!M95/Calificaciones!M37,"")</f>
        <v/>
      </c>
      <c r="E108" s="96" t="str">
        <f>+IF(Calificaciones!N37&gt;0,Calificaciones!N95/Calificaciones!N37,"")</f>
        <v/>
      </c>
      <c r="F108" s="96" t="str">
        <f>+IF(Calificaciones!O37&gt;0,Calificaciones!O95/Calificaciones!O37,"")</f>
        <v/>
      </c>
      <c r="G108" s="96" t="str">
        <f>+IF(Calificaciones!P37&gt;0,Calificaciones!P95/Calificaciones!P37,"")</f>
        <v/>
      </c>
      <c r="H108" s="96" t="str">
        <f>+IF(Calificaciones!Q37&gt;0,Calificaciones!Q95/Calificaciones!Q37,"")</f>
        <v/>
      </c>
    </row>
    <row r="109" spans="2:8" ht="31">
      <c r="C109" s="2" t="s">
        <v>547</v>
      </c>
      <c r="D109" s="96" t="str">
        <f>+IF(Calificaciones!M38&gt;0,Calificaciones!M96/Calificaciones!M38,"")</f>
        <v/>
      </c>
      <c r="E109" s="96" t="str">
        <f>+IF(Calificaciones!N38&gt;0,Calificaciones!N96/Calificaciones!N38,"")</f>
        <v/>
      </c>
      <c r="F109" s="96" t="str">
        <f>+IF(Calificaciones!O38&gt;0,Calificaciones!O96/Calificaciones!O38,"")</f>
        <v/>
      </c>
      <c r="G109" s="96" t="str">
        <f>+IF(Calificaciones!P38&gt;0,Calificaciones!P96/Calificaciones!P38,"")</f>
        <v/>
      </c>
      <c r="H109" s="96" t="str">
        <f>+IF(Calificaciones!Q38&gt;0,Calificaciones!Q96/Calificaciones!Q38,"")</f>
        <v/>
      </c>
    </row>
    <row r="110" spans="2:8">
      <c r="C110" s="2" t="s">
        <v>543</v>
      </c>
      <c r="D110" s="96" t="str">
        <f>+IF(Calificaciones!M39&gt;0,Calificaciones!M97/Calificaciones!M39,"")</f>
        <v/>
      </c>
      <c r="E110" s="96" t="str">
        <f>+IF(Calificaciones!N39&gt;0,Calificaciones!N97/Calificaciones!N39,"")</f>
        <v/>
      </c>
      <c r="F110" s="96" t="str">
        <f>+IF(Calificaciones!O39&gt;0,Calificaciones!O97/Calificaciones!O39,"")</f>
        <v/>
      </c>
      <c r="G110" s="96" t="str">
        <f>+IF(Calificaciones!P39&gt;0,Calificaciones!P97/Calificaciones!P39,"")</f>
        <v/>
      </c>
      <c r="H110" s="96" t="str">
        <f>+IF(Calificaciones!Q39&gt;0,Calificaciones!Q97/Calificaciones!Q39,"")</f>
        <v/>
      </c>
    </row>
    <row r="111" spans="2:8">
      <c r="C111" s="2" t="s">
        <v>352</v>
      </c>
      <c r="D111" s="96" t="str">
        <f>+IF(Calificaciones!M40&gt;0,Calificaciones!M98/Calificaciones!M40,"")</f>
        <v/>
      </c>
      <c r="E111" s="96" t="str">
        <f>+IF(Calificaciones!N40&gt;0,Calificaciones!N98/Calificaciones!N40,"")</f>
        <v/>
      </c>
      <c r="F111" s="96" t="str">
        <f>+IF(Calificaciones!O40&gt;0,Calificaciones!O98/Calificaciones!O40,"")</f>
        <v/>
      </c>
      <c r="G111" s="96">
        <f>+IF(Calificaciones!P40&gt;0,Calificaciones!P98/Calificaciones!P40,"")</f>
        <v>0</v>
      </c>
      <c r="H111" s="96">
        <f>+IF(Calificaciones!Q40&gt;0,Calificaciones!Q98/Calificaciones!Q40,"")</f>
        <v>0</v>
      </c>
    </row>
    <row r="112" spans="2:8">
      <c r="C112" s="2" t="s">
        <v>331</v>
      </c>
      <c r="D112" s="96" t="str">
        <f>+IF(Calificaciones!M41&gt;0,Calificaciones!M99/Calificaciones!M41,"")</f>
        <v/>
      </c>
      <c r="E112" s="96" t="str">
        <f>+IF(Calificaciones!N41&gt;0,Calificaciones!N99/Calificaciones!N41,"")</f>
        <v/>
      </c>
      <c r="F112" s="96">
        <f>+IF(Calificaciones!O41&gt;0,Calificaciones!O99/Calificaciones!O41,"")</f>
        <v>1</v>
      </c>
      <c r="G112" s="96" t="str">
        <f>+IF(Calificaciones!P41&gt;0,Calificaciones!P99/Calificaciones!P41,"")</f>
        <v/>
      </c>
      <c r="H112" s="96">
        <f>+IF(Calificaciones!Q41&gt;0,Calificaciones!Q99/Calificaciones!Q41,"")</f>
        <v>1</v>
      </c>
    </row>
    <row r="113" spans="2:8" ht="16" thickBot="1">
      <c r="B113" s="75"/>
      <c r="C113" s="84" t="s">
        <v>383</v>
      </c>
      <c r="D113" s="97" t="str">
        <f>+IF(Calificaciones!M42&gt;0,Calificaciones!M100/Calificaciones!M42,"")</f>
        <v/>
      </c>
      <c r="E113" s="97" t="str">
        <f>+IF(Calificaciones!N42&gt;0,Calificaciones!N100/Calificaciones!N42,"")</f>
        <v/>
      </c>
      <c r="F113" s="97" t="str">
        <f>+IF(Calificaciones!O42&gt;0,Calificaciones!O100/Calificaciones!O42,"")</f>
        <v/>
      </c>
      <c r="G113" s="97">
        <f>+IF(Calificaciones!P42&gt;0,Calificaciones!P100/Calificaciones!P42,"")</f>
        <v>1</v>
      </c>
      <c r="H113" s="97">
        <f>+IF(Calificaciones!Q42&gt;0,Calificaciones!Q100/Calificaciones!Q42,"")</f>
        <v>1</v>
      </c>
    </row>
  </sheetData>
  <mergeCells count="13">
    <mergeCell ref="B27:B34"/>
    <mergeCell ref="B35:B42"/>
    <mergeCell ref="B43:B48"/>
    <mergeCell ref="B59:B65"/>
    <mergeCell ref="B66:B72"/>
    <mergeCell ref="B49:B58"/>
    <mergeCell ref="B2:H2"/>
    <mergeCell ref="F22:H22"/>
    <mergeCell ref="F23:H23"/>
    <mergeCell ref="F24:H24"/>
    <mergeCell ref="J2:R2"/>
    <mergeCell ref="J10:R10"/>
    <mergeCell ref="J13:R13"/>
  </mergeCells>
  <conditionalFormatting sqref="C24">
    <cfRule type="cellIs" dxfId="23" priority="29" operator="between">
      <formula>0</formula>
      <formula>0.33</formula>
    </cfRule>
    <cfRule type="cellIs" dxfId="22" priority="30" operator="between">
      <formula>0.68</formula>
      <formula>1</formula>
    </cfRule>
    <cfRule type="cellIs" dxfId="21" priority="31" operator="between">
      <formula>0.34</formula>
      <formula>0.67</formula>
    </cfRule>
    <cfRule type="cellIs" dxfId="20" priority="32" operator="between">
      <formula>0.01</formula>
      <formula>0.33</formula>
    </cfRule>
  </conditionalFormatting>
  <conditionalFormatting sqref="D27:H72 D84:H113">
    <cfRule type="cellIs" dxfId="19" priority="33" operator="between">
      <formula>0</formula>
      <formula>0.33</formula>
    </cfRule>
    <cfRule type="cellIs" dxfId="18" priority="35" operator="between">
      <formula>0.68</formula>
      <formula>1</formula>
    </cfRule>
    <cfRule type="cellIs" dxfId="17" priority="36" operator="between">
      <formula>0.34</formula>
      <formula>0.67</formula>
    </cfRule>
    <cfRule type="cellIs" dxfId="16" priority="37" operator="between">
      <formula>0.01</formula>
      <formula>0.33</formula>
    </cfRule>
  </conditionalFormatting>
  <conditionalFormatting sqref="E22">
    <cfRule type="containsText" dxfId="15" priority="20" operator="containsText" text="De 1 a 33%">
      <formula>NOT(ISERROR(SEARCH("De 1 a 33%",E22)))</formula>
    </cfRule>
  </conditionalFormatting>
  <conditionalFormatting sqref="E23">
    <cfRule type="containsText" dxfId="14" priority="18" operator="containsText" text="De 34 a 67%">
      <formula>NOT(ISERROR(SEARCH("De 34 a 67%",E23)))</formula>
    </cfRule>
    <cfRule type="containsText" dxfId="13" priority="19" operator="containsText" text="De 34 a 67%">
      <formula>NOT(ISERROR(SEARCH("De 34 a 67%",E23)))</formula>
    </cfRule>
  </conditionalFormatting>
  <conditionalFormatting sqref="E24">
    <cfRule type="containsText" dxfId="12" priority="17" operator="containsText" text="De 68 a 100%">
      <formula>NOT(ISERROR(SEARCH("De 68 a 100%",E24)))</formula>
    </cfRule>
  </conditionalFormatting>
  <conditionalFormatting sqref="K20:O24">
    <cfRule type="cellIs" dxfId="11" priority="1" operator="between">
      <formula>0</formula>
      <formula>0.33</formula>
    </cfRule>
    <cfRule type="cellIs" dxfId="10" priority="2" operator="between">
      <formula>0.68</formula>
      <formula>1</formula>
    </cfRule>
    <cfRule type="cellIs" dxfId="9" priority="3" operator="between">
      <formula>0.34</formula>
      <formula>0.67</formula>
    </cfRule>
    <cfRule type="cellIs" dxfId="8" priority="4" operator="between">
      <formula>0.01</formula>
      <formula>0.33</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Calificaciones!$C$3:$C$9</xm:f>
          </x14:formula1>
          <xm:sqref>C21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S117"/>
  <sheetViews>
    <sheetView topLeftCell="A12" workbookViewId="0">
      <selection activeCell="R18" sqref="R18"/>
    </sheetView>
  </sheetViews>
  <sheetFormatPr baseColWidth="10" defaultColWidth="11.08203125" defaultRowHeight="15.5"/>
  <cols>
    <col min="2" max="2" width="50.83203125" customWidth="1"/>
    <col min="3" max="3" width="54.58203125" customWidth="1"/>
    <col min="4" max="4" width="8.83203125" customWidth="1"/>
    <col min="5" max="5" width="8" customWidth="1"/>
    <col min="6" max="6" width="11" customWidth="1"/>
    <col min="7" max="7" width="9.08203125" customWidth="1"/>
    <col min="11" max="11" width="43.83203125" bestFit="1" customWidth="1"/>
    <col min="12" max="12" width="54.58203125" customWidth="1"/>
  </cols>
  <sheetData>
    <row r="2" spans="2:19" ht="78.5" thickBot="1">
      <c r="C2" s="110" t="s">
        <v>1</v>
      </c>
      <c r="D2" s="108" t="s">
        <v>640</v>
      </c>
      <c r="E2" s="108" t="s">
        <v>641</v>
      </c>
      <c r="F2" s="134" t="s">
        <v>639</v>
      </c>
      <c r="L2" s="110" t="s">
        <v>626</v>
      </c>
      <c r="M2" s="108" t="s">
        <v>640</v>
      </c>
      <c r="N2" s="108" t="s">
        <v>641</v>
      </c>
      <c r="O2" s="109" t="s">
        <v>639</v>
      </c>
      <c r="P2" s="82" t="s">
        <v>367</v>
      </c>
      <c r="Q2" s="82" t="s">
        <v>337</v>
      </c>
      <c r="R2" s="82" t="s">
        <v>329</v>
      </c>
      <c r="S2" s="82" t="s">
        <v>350</v>
      </c>
    </row>
    <row r="3" spans="2:19" ht="31">
      <c r="C3" s="107" t="str">
        <f>+'4. Resultados'!B27</f>
        <v>Manejo Forestal Sustentable (Aprovechamiento Forestal Sostenible)</v>
      </c>
      <c r="D3">
        <f>+Calificaciones!I71</f>
        <v>8</v>
      </c>
      <c r="E3">
        <f>+Calificaciones!I13</f>
        <v>8</v>
      </c>
      <c r="F3" s="93">
        <f t="shared" ref="F3:F8" si="0">+IF(E3&gt;0,D3/E3)</f>
        <v>1</v>
      </c>
      <c r="L3" s="106" t="str">
        <f>+K13</f>
        <v>OP 4.01. Evaluación ambiental</v>
      </c>
      <c r="M3">
        <f>+R71</f>
        <v>27</v>
      </c>
      <c r="N3">
        <f>+R13</f>
        <v>32</v>
      </c>
      <c r="O3" s="93">
        <f t="shared" ref="O3:O7" si="1">+IF(N3&gt;0,M3/N3)</f>
        <v>0.84375</v>
      </c>
      <c r="P3" s="93">
        <f t="shared" ref="P3:S7" si="2">IF(+SUMIFS(M$13:M$42,$K$13:$K$42,$L3)&gt;0,+SUMIFS(M$71:M$100,$K$71:$K$100,$L3)/+SUMIFS(M$13:M$42,$K$13:$K$42,$L3),"")</f>
        <v>1</v>
      </c>
      <c r="Q3" s="93">
        <f t="shared" si="2"/>
        <v>1</v>
      </c>
      <c r="R3" s="93">
        <f t="shared" si="2"/>
        <v>1</v>
      </c>
      <c r="S3" s="93">
        <f t="shared" si="2"/>
        <v>0.375</v>
      </c>
    </row>
    <row r="4" spans="2:19">
      <c r="C4" s="106" t="str">
        <f>+'4. Resultados'!B35</f>
        <v>Reforestación en el marco de REDD (Reforestación con derecho a corte)</v>
      </c>
      <c r="D4">
        <f>+Calificaciones!I79</f>
        <v>49</v>
      </c>
      <c r="E4">
        <f>+Calificaciones!I21</f>
        <v>66</v>
      </c>
      <c r="F4" s="93">
        <f>+IF(E4&gt;0,D4/E4)</f>
        <v>0.74242424242424243</v>
      </c>
      <c r="L4" s="106" t="str">
        <f>+K18</f>
        <v>OP 4.04. Habitats naturales</v>
      </c>
      <c r="M4">
        <f>+R76</f>
        <v>12</v>
      </c>
      <c r="N4">
        <f>+R18</f>
        <v>16</v>
      </c>
      <c r="O4" s="93">
        <f t="shared" si="1"/>
        <v>0.75</v>
      </c>
      <c r="P4" s="93">
        <f t="shared" si="2"/>
        <v>1</v>
      </c>
      <c r="Q4" s="93" t="str">
        <f t="shared" si="2"/>
        <v/>
      </c>
      <c r="R4" s="93" t="str">
        <f t="shared" si="2"/>
        <v/>
      </c>
      <c r="S4" s="93">
        <f t="shared" si="2"/>
        <v>0.69230769230769229</v>
      </c>
    </row>
    <row r="5" spans="2:19">
      <c r="C5" s="106" t="str">
        <f>+'4. Resultados'!B43</f>
        <v>Regeneración Natural asistida de zonas degradadas</v>
      </c>
      <c r="D5">
        <f>+Calificaciones!I87</f>
        <v>0</v>
      </c>
      <c r="E5">
        <f>+Calificaciones!I29</f>
        <v>0</v>
      </c>
      <c r="F5" s="93" t="b">
        <f t="shared" si="0"/>
        <v>0</v>
      </c>
      <c r="L5" s="106" t="str">
        <f>+K25</f>
        <v>OP 4.09. Control de plagas</v>
      </c>
      <c r="M5">
        <f>+R83</f>
        <v>14</v>
      </c>
      <c r="N5">
        <f>+R25</f>
        <v>22</v>
      </c>
      <c r="O5" s="93">
        <f t="shared" si="1"/>
        <v>0.63636363636363635</v>
      </c>
      <c r="P5" s="93">
        <f t="shared" si="2"/>
        <v>0</v>
      </c>
      <c r="Q5" s="93" t="str">
        <f t="shared" si="2"/>
        <v/>
      </c>
      <c r="R5" s="93" t="str">
        <f t="shared" si="2"/>
        <v/>
      </c>
      <c r="S5" s="93">
        <f t="shared" si="2"/>
        <v>1</v>
      </c>
    </row>
    <row r="6" spans="2:19">
      <c r="C6" s="106" t="str">
        <f>+'4. Resultados'!B49</f>
        <v>Conservar bosques en áreas protegidas prioritarias junto con los actores sociales</v>
      </c>
      <c r="D6">
        <f>+Calificaciones!I93</f>
        <v>0</v>
      </c>
      <c r="E6">
        <f>+Calificaciones!I35</f>
        <v>0</v>
      </c>
      <c r="F6" s="93" t="b">
        <f t="shared" si="0"/>
        <v>0</v>
      </c>
      <c r="L6" s="106" t="str">
        <f>+K28</f>
        <v>OP 4.36. Conservación de bosques</v>
      </c>
      <c r="M6">
        <f>+R86</f>
        <v>26</v>
      </c>
      <c r="N6">
        <f>+R28</f>
        <v>35</v>
      </c>
      <c r="O6" s="95">
        <f t="shared" si="1"/>
        <v>0.74285714285714288</v>
      </c>
      <c r="P6" s="93">
        <f t="shared" si="2"/>
        <v>1</v>
      </c>
      <c r="Q6" s="93" t="str">
        <f t="shared" si="2"/>
        <v/>
      </c>
      <c r="R6" s="93">
        <f t="shared" si="2"/>
        <v>1</v>
      </c>
      <c r="S6" s="93">
        <f t="shared" si="2"/>
        <v>0.64</v>
      </c>
    </row>
    <row r="7" spans="2:19" ht="16" thickBot="1">
      <c r="C7" s="106" t="str">
        <f>+'4. Resultados'!B59</f>
        <v>Sistemas Agroforestales (Producción de café y cacao bajo sombra)</v>
      </c>
      <c r="D7">
        <f>+Calificaciones!I103</f>
        <v>0</v>
      </c>
      <c r="E7">
        <f>+Calificaciones!I45</f>
        <v>0</v>
      </c>
      <c r="F7" s="93" t="b">
        <f t="shared" si="0"/>
        <v>0</v>
      </c>
      <c r="L7" s="110" t="str">
        <f>+K37</f>
        <v>OP 4.12. Reasentamiento involuntario</v>
      </c>
      <c r="M7" s="75">
        <f>+R95</f>
        <v>12</v>
      </c>
      <c r="N7" s="75">
        <f>+R37</f>
        <v>14</v>
      </c>
      <c r="O7" s="94">
        <f t="shared" si="1"/>
        <v>0.8571428571428571</v>
      </c>
      <c r="P7" s="94" t="str">
        <f t="shared" si="2"/>
        <v/>
      </c>
      <c r="Q7" s="94" t="str">
        <f t="shared" si="2"/>
        <v/>
      </c>
      <c r="R7" s="94">
        <f t="shared" si="2"/>
        <v>1</v>
      </c>
      <c r="S7" s="94">
        <f t="shared" si="2"/>
        <v>0.66666666666666663</v>
      </c>
    </row>
    <row r="8" spans="2:19">
      <c r="C8" s="106" t="str">
        <f>+'4. Resultados'!B66</f>
        <v>Sistemas Silvopastoriles (Arborización de fincas ganaderas)</v>
      </c>
      <c r="D8">
        <f>+Calificaciones!I110</f>
        <v>0</v>
      </c>
      <c r="E8">
        <f>+Calificaciones!I52</f>
        <v>0</v>
      </c>
      <c r="F8" s="93" t="b">
        <f t="shared" si="0"/>
        <v>0</v>
      </c>
      <c r="L8" s="105"/>
    </row>
    <row r="9" spans="2:19">
      <c r="C9" s="106"/>
    </row>
    <row r="11" spans="2:19" ht="23.5">
      <c r="B11" s="92" t="s">
        <v>641</v>
      </c>
      <c r="K11" s="92" t="s">
        <v>641</v>
      </c>
    </row>
    <row r="12" spans="2:19" ht="117" customHeight="1" thickBot="1">
      <c r="B12" s="79" t="s">
        <v>1</v>
      </c>
      <c r="C12" s="79" t="s">
        <v>311</v>
      </c>
      <c r="D12" s="82" t="s">
        <v>367</v>
      </c>
      <c r="E12" s="82" t="s">
        <v>337</v>
      </c>
      <c r="F12" s="82" t="s">
        <v>329</v>
      </c>
      <c r="G12" s="82" t="s">
        <v>350</v>
      </c>
      <c r="H12" s="87" t="s">
        <v>642</v>
      </c>
      <c r="I12" s="88" t="s">
        <v>643</v>
      </c>
      <c r="K12" s="79" t="s">
        <v>626</v>
      </c>
      <c r="L12" s="79" t="s">
        <v>311</v>
      </c>
      <c r="M12" s="82" t="s">
        <v>367</v>
      </c>
      <c r="N12" s="82" t="s">
        <v>337</v>
      </c>
      <c r="O12" s="82" t="s">
        <v>329</v>
      </c>
      <c r="P12" s="82" t="s">
        <v>350</v>
      </c>
      <c r="Q12" s="87" t="s">
        <v>642</v>
      </c>
      <c r="R12" s="88" t="s">
        <v>643</v>
      </c>
    </row>
    <row r="13" spans="2:19" ht="34" customHeight="1">
      <c r="B13" s="193" t="s">
        <v>326</v>
      </c>
      <c r="C13" s="72" t="s">
        <v>407</v>
      </c>
      <c r="D13" s="80">
        <f>+SUMIFS(Table1[Máx posible],Table1[Actividad tipo REDD+],Calificaciones!$B$13,Table1[Rubro],Calificaciones!D$12,Table1[Aspecto fortalecido (Riesgo)],Calificaciones!$C13,Table1[Cumplimiento (SI/NO/NA)],"SI")+SUMIFS(Table1[Máx posible],Table1[Actividad tipo REDD+],Calificaciones!$B$13,Table1[Rubro],Calificaciones!D$12,Table1[Aspecto fortalecido (Riesgo)],Calificaciones!$C13,Table1[Cumplimiento (SI/NO/NA)],"No")</f>
        <v>0</v>
      </c>
      <c r="E13" s="80">
        <f>+SUMIFS(Table1[Máx posible],Table1[Actividad tipo REDD+],Calificaciones!$B$13,Table1[Rubro],Calificaciones!E$12,Table1[Aspecto fortalecido (Riesgo)],Calificaciones!$C13,Table1[Cumplimiento (SI/NO/NA)],"SI")+SUMIFS(Table1[Máx posible],Table1[Actividad tipo REDD+],Calificaciones!$B$13,Table1[Rubro],Calificaciones!E$12,Table1[Aspecto fortalecido (Riesgo)],Calificaciones!$C13,Table1[Cumplimiento (SI/NO/NA)],"No")</f>
        <v>0</v>
      </c>
      <c r="F13" s="80">
        <f>+SUMIFS(Table1[Máx posible],Table1[Actividad tipo REDD+],Calificaciones!$B$13,Table1[Rubro],Calificaciones!F$12,Table1[Aspecto fortalecido (Riesgo)],Calificaciones!$C13,Table1[Cumplimiento (SI/NO/NA)],"SI")+SUMIFS(Table1[Máx posible],Table1[Actividad tipo REDD+],Calificaciones!$B$13,Table1[Rubro],Calificaciones!F$12,Table1[Aspecto fortalecido (Riesgo)],Calificaciones!$C13,Table1[Cumplimiento (SI/NO/NA)],"No")</f>
        <v>0</v>
      </c>
      <c r="G13" s="80">
        <f>+SUMIFS(Table1[Máx posible],Table1[Actividad tipo REDD+],Calificaciones!$B$13,Table1[Rubro],Calificaciones!G$12,Table1[Aspecto fortalecido (Riesgo)],Calificaciones!$C13,Table1[Cumplimiento (SI/NO/NA)],"SI")+SUMIFS(Table1[Máx posible],Table1[Actividad tipo REDD+],Calificaciones!$B$13,Table1[Rubro],Calificaciones!G$12,Table1[Aspecto fortalecido (Riesgo)],Calificaciones!$C13,Table1[Cumplimiento (SI/NO/NA)],"No")</f>
        <v>0</v>
      </c>
      <c r="H13" s="80">
        <f>SUM(D13:G13)</f>
        <v>0</v>
      </c>
      <c r="I13" s="89">
        <f>+SUM(H13:H20)</f>
        <v>8</v>
      </c>
      <c r="K13" s="83" t="s">
        <v>644</v>
      </c>
      <c r="L13" s="2" t="s">
        <v>407</v>
      </c>
      <c r="M13" s="80">
        <f>+SUMIFS(Table1[Máx posible],Table1[OP 4.01],TRUE,Table1[Rubro],Calificaciones!M$12,Table1[Aspecto fortalecido (Riesgo)],Calificaciones!$L13,Table1[Cumplimiento (SI/NO/NA)],"SI")+SUMIFS(Table1[Máx posible],Table1[OP 4.01],TRUE,Table1[Rubro],Calificaciones!M$12,Table1[Aspecto fortalecido (Riesgo)],Calificaciones!$L13,Table1[Cumplimiento (SI/NO/NA)],"No")</f>
        <v>6</v>
      </c>
      <c r="N13" s="80">
        <f>+SUMIFS(Table1[Máx posible],Table1[OP 4.01],TRUE,Table1[Rubro],Calificaciones!N$12,Table1[Aspecto fortalecido (Riesgo)],Calificaciones!$L13,Table1[Cumplimiento (SI/NO/NA)],"SI")+SUMIFS(Table1[Máx posible],Table1[OP 4.01],TRUE,Table1[Rubro],Calificaciones!N$12,Table1[Aspecto fortalecido (Riesgo)],Calificaciones!$L13,Table1[Cumplimiento (SI/NO/NA)],"No")</f>
        <v>3</v>
      </c>
      <c r="O13" s="80">
        <f>+SUMIFS(Table1[Máx posible],Table1[OP 4.01],TRUE,Table1[Rubro],Calificaciones!O$12,Table1[Aspecto fortalecido (Riesgo)],Calificaciones!$L13,Table1[Cumplimiento (SI/NO/NA)],"SI")+SUMIFS(Table1[Máx posible],Table1[OP 4.01],TRUE,Table1[Rubro],Calificaciones!O$12,Table1[Aspecto fortalecido (Riesgo)],Calificaciones!$L13,Table1[Cumplimiento (SI/NO/NA)],"No")</f>
        <v>0</v>
      </c>
      <c r="P13" s="80">
        <f>+SUMIFS(Table1[Máx posible],Table1[OP 4.01],TRUE,Table1[Rubro],Calificaciones!P$12,Table1[Aspecto fortalecido (Riesgo)],Calificaciones!$L13,Table1[Cumplimiento (SI/NO/NA)],"SI")+SUMIFS(Table1[Máx posible],Table1[OP 4.01],TRUE,Table1[Rubro],Calificaciones!P$12,Table1[Aspecto fortalecido (Riesgo)],Calificaciones!$L13,Table1[Cumplimiento (SI/NO/NA)],"No")</f>
        <v>0</v>
      </c>
      <c r="Q13" s="80">
        <f>SUM(M13:P13)</f>
        <v>9</v>
      </c>
      <c r="R13" s="74">
        <f>+SUM(Q13:Q17)</f>
        <v>32</v>
      </c>
    </row>
    <row r="14" spans="2:19">
      <c r="B14" s="194"/>
      <c r="C14" s="72" t="s">
        <v>374</v>
      </c>
      <c r="D14" s="80">
        <f>+SUMIFS(Table1[Máx posible],Table1[Actividad tipo REDD+],Calificaciones!$B$13,Table1[Rubro],Calificaciones!D$12,Table1[Aspecto fortalecido (Riesgo)],Calificaciones!$C14,Table1[Cumplimiento (SI/NO/NA)],"SI")+SUMIFS(Table1[Máx posible],Table1[Actividad tipo REDD+],Calificaciones!$B$13,Table1[Rubro],Calificaciones!D$12,Table1[Aspecto fortalecido (Riesgo)],Calificaciones!$C14,Table1[Cumplimiento (SI/NO/NA)],"No")</f>
        <v>0</v>
      </c>
      <c r="E14" s="80">
        <f>+SUMIFS(Table1[Máx posible],Table1[Actividad tipo REDD+],Calificaciones!$B$13,Table1[Rubro],Calificaciones!E$12,Table1[Aspecto fortalecido (Riesgo)],Calificaciones!$C14,Table1[Cumplimiento (SI/NO/NA)],"SI")+SUMIFS(Table1[Máx posible],Table1[Actividad tipo REDD+],Calificaciones!$B$13,Table1[Rubro],Calificaciones!E$12,Table1[Aspecto fortalecido (Riesgo)],Calificaciones!$C14,Table1[Cumplimiento (SI/NO/NA)],"No")</f>
        <v>0</v>
      </c>
      <c r="F14" s="80">
        <f>+SUMIFS(Table1[Máx posible],Table1[Actividad tipo REDD+],Calificaciones!$B$13,Table1[Rubro],Calificaciones!F$12,Table1[Aspecto fortalecido (Riesgo)],Calificaciones!$C14,Table1[Cumplimiento (SI/NO/NA)],"SI")+SUMIFS(Table1[Máx posible],Table1[Actividad tipo REDD+],Calificaciones!$B$13,Table1[Rubro],Calificaciones!F$12,Table1[Aspecto fortalecido (Riesgo)],Calificaciones!$C14,Table1[Cumplimiento (SI/NO/NA)],"No")</f>
        <v>0</v>
      </c>
      <c r="G14" s="80">
        <f>+SUMIFS(Table1[Máx posible],Table1[Actividad tipo REDD+],Calificaciones!$B$13,Table1[Rubro],Calificaciones!G$12,Table1[Aspecto fortalecido (Riesgo)],Calificaciones!$C14,Table1[Cumplimiento (SI/NO/NA)],"SI")+SUMIFS(Table1[Máx posible],Table1[Actividad tipo REDD+],Calificaciones!$B$13,Table1[Rubro],Calificaciones!G$12,Table1[Aspecto fortalecido (Riesgo)],Calificaciones!$C14,Table1[Cumplimiento (SI/NO/NA)],"No")</f>
        <v>0</v>
      </c>
      <c r="H14" s="80">
        <f t="shared" ref="H14:H20" si="3">SUM(D14:G14)</f>
        <v>0</v>
      </c>
      <c r="I14" s="74"/>
      <c r="K14" s="83" t="s">
        <v>644</v>
      </c>
      <c r="L14" s="2" t="s">
        <v>374</v>
      </c>
      <c r="M14" s="80">
        <f>+SUMIFS(Table1[Máx posible],Table1[OP 4.01],TRUE,Table1[Rubro],Calificaciones!M$12,Table1[Aspecto fortalecido (Riesgo)],Calificaciones!$L14,Table1[Cumplimiento (SI/NO/NA)],"SI")+SUMIFS(Table1[Máx posible],Table1[OP 4.01],TRUE,Table1[Rubro],Calificaciones!M$12,Table1[Aspecto fortalecido (Riesgo)],Calificaciones!$L14,Table1[Cumplimiento (SI/NO/NA)],"No")</f>
        <v>0</v>
      </c>
      <c r="N14" s="80">
        <f>+SUMIFS(Table1[Máx posible],Table1[OP 4.01],TRUE,Table1[Rubro],Calificaciones!N$12,Table1[Aspecto fortalecido (Riesgo)],Calificaciones!$L14,Table1[Cumplimiento (SI/NO/NA)],"SI")+SUMIFS(Table1[Máx posible],Table1[OP 4.01],TRUE,Table1[Rubro],Calificaciones!N$12,Table1[Aspecto fortalecido (Riesgo)],Calificaciones!$L14,Table1[Cumplimiento (SI/NO/NA)],"No")</f>
        <v>0</v>
      </c>
      <c r="O14" s="80">
        <f>+SUMIFS(Table1[Máx posible],Table1[OP 4.01],TRUE,Table1[Rubro],Calificaciones!O$12,Table1[Aspecto fortalecido (Riesgo)],Calificaciones!$L14,Table1[Cumplimiento (SI/NO/NA)],"SI")+SUMIFS(Table1[Máx posible],Table1[OP 4.01],TRUE,Table1[Rubro],Calificaciones!O$12,Table1[Aspecto fortalecido (Riesgo)],Calificaciones!$L14,Table1[Cumplimiento (SI/NO/NA)],"No")</f>
        <v>0</v>
      </c>
      <c r="P14" s="80">
        <f>+SUMIFS(Table1[Máx posible],Table1[OP 4.01],TRUE,Table1[Rubro],Calificaciones!P$12,Table1[Aspecto fortalecido (Riesgo)],Calificaciones!$L14,Table1[Cumplimiento (SI/NO/NA)],"SI")+SUMIFS(Table1[Máx posible],Table1[OP 4.01],TRUE,Table1[Rubro],Calificaciones!P$12,Table1[Aspecto fortalecido (Riesgo)],Calificaciones!$L14,Table1[Cumplimiento (SI/NO/NA)],"No")</f>
        <v>0</v>
      </c>
      <c r="Q14" s="80">
        <f t="shared" ref="Q14:Q17" si="4">SUM(M14:P14)</f>
        <v>0</v>
      </c>
      <c r="R14" s="74"/>
    </row>
    <row r="15" spans="2:19">
      <c r="B15" s="194"/>
      <c r="C15" s="72" t="s">
        <v>352</v>
      </c>
      <c r="D15" s="80">
        <f>+SUMIFS(Table1[Máx posible],Table1[Actividad tipo REDD+],Calificaciones!$B$13,Table1[Rubro],Calificaciones!D$12,Table1[Aspecto fortalecido (Riesgo)],Calificaciones!$C15,Table1[Cumplimiento (SI/NO/NA)],"SI")+SUMIFS(Table1[Máx posible],Table1[Actividad tipo REDD+],Calificaciones!$B$13,Table1[Rubro],Calificaciones!D$12,Table1[Aspecto fortalecido (Riesgo)],Calificaciones!$C15,Table1[Cumplimiento (SI/NO/NA)],"No")</f>
        <v>0</v>
      </c>
      <c r="E15" s="80">
        <f>+SUMIFS(Table1[Máx posible],Table1[Actividad tipo REDD+],Calificaciones!$B$13,Table1[Rubro],Calificaciones!E$12,Table1[Aspecto fortalecido (Riesgo)],Calificaciones!$C15,Table1[Cumplimiento (SI/NO/NA)],"SI")+SUMIFS(Table1[Máx posible],Table1[Actividad tipo REDD+],Calificaciones!$B$13,Table1[Rubro],Calificaciones!E$12,Table1[Aspecto fortalecido (Riesgo)],Calificaciones!$C15,Table1[Cumplimiento (SI/NO/NA)],"No")</f>
        <v>0</v>
      </c>
      <c r="F15" s="80">
        <f>+SUMIFS(Table1[Máx posible],Table1[Actividad tipo REDD+],Calificaciones!$B$13,Table1[Rubro],Calificaciones!F$12,Table1[Aspecto fortalecido (Riesgo)],Calificaciones!$C15,Table1[Cumplimiento (SI/NO/NA)],"SI")+SUMIFS(Table1[Máx posible],Table1[Actividad tipo REDD+],Calificaciones!$B$13,Table1[Rubro],Calificaciones!F$12,Table1[Aspecto fortalecido (Riesgo)],Calificaciones!$C15,Table1[Cumplimiento (SI/NO/NA)],"No")</f>
        <v>0</v>
      </c>
      <c r="G15" s="80">
        <f>+SUMIFS(Table1[Máx posible],Table1[Actividad tipo REDD+],Calificaciones!$B$13,Table1[Rubro],Calificaciones!G$12,Table1[Aspecto fortalecido (Riesgo)],Calificaciones!$C15,Table1[Cumplimiento (SI/NO/NA)],"SI")+SUMIFS(Table1[Máx posible],Table1[Actividad tipo REDD+],Calificaciones!$B$13,Table1[Rubro],Calificaciones!G$12,Table1[Aspecto fortalecido (Riesgo)],Calificaciones!$C15,Table1[Cumplimiento (SI/NO/NA)],"No")</f>
        <v>0</v>
      </c>
      <c r="H15" s="80">
        <f t="shared" si="3"/>
        <v>0</v>
      </c>
      <c r="I15" s="74"/>
      <c r="K15" s="83" t="s">
        <v>644</v>
      </c>
      <c r="L15" s="2" t="s">
        <v>352</v>
      </c>
      <c r="M15" s="80">
        <f>+SUMIFS(Table1[Máx posible],Table1[OP 4.01],TRUE,Table1[Rubro],Calificaciones!M$12,Table1[Aspecto fortalecido (Riesgo)],Calificaciones!$L15,Table1[Cumplimiento (SI/NO/NA)],"SI")+SUMIFS(Table1[Máx posible],Table1[OP 4.01],TRUE,Table1[Rubro],Calificaciones!M$12,Table1[Aspecto fortalecido (Riesgo)],Calificaciones!$L15,Table1[Cumplimiento (SI/NO/NA)],"No")</f>
        <v>2</v>
      </c>
      <c r="N15" s="80">
        <f>+SUMIFS(Table1[Máx posible],Table1[OP 4.01],TRUE,Table1[Rubro],Calificaciones!N$12,Table1[Aspecto fortalecido (Riesgo)],Calificaciones!$L15,Table1[Cumplimiento (SI/NO/NA)],"SI")+SUMIFS(Table1[Máx posible],Table1[OP 4.01],TRUE,Table1[Rubro],Calificaciones!N$12,Table1[Aspecto fortalecido (Riesgo)],Calificaciones!$L15,Table1[Cumplimiento (SI/NO/NA)],"No")</f>
        <v>0</v>
      </c>
      <c r="O15" s="80">
        <f>+SUMIFS(Table1[Máx posible],Table1[OP 4.01],TRUE,Table1[Rubro],Calificaciones!O$12,Table1[Aspecto fortalecido (Riesgo)],Calificaciones!$L15,Table1[Cumplimiento (SI/NO/NA)],"SI")+SUMIFS(Table1[Máx posible],Table1[OP 4.01],TRUE,Table1[Rubro],Calificaciones!O$12,Table1[Aspecto fortalecido (Riesgo)],Calificaciones!$L15,Table1[Cumplimiento (SI/NO/NA)],"No")</f>
        <v>0</v>
      </c>
      <c r="P15" s="80">
        <f>+SUMIFS(Table1[Máx posible],Table1[OP 4.01],TRUE,Table1[Rubro],Calificaciones!P$12,Table1[Aspecto fortalecido (Riesgo)],Calificaciones!$L15,Table1[Cumplimiento (SI/NO/NA)],"SI")+SUMIFS(Table1[Máx posible],Table1[OP 4.01],TRUE,Table1[Rubro],Calificaciones!P$12,Table1[Aspecto fortalecido (Riesgo)],Calificaciones!$L15,Table1[Cumplimiento (SI/NO/NA)],"No")</f>
        <v>5</v>
      </c>
      <c r="Q15" s="80">
        <f t="shared" si="4"/>
        <v>7</v>
      </c>
      <c r="R15" s="74"/>
    </row>
    <row r="16" spans="2:19">
      <c r="B16" s="194"/>
      <c r="C16" s="72" t="s">
        <v>331</v>
      </c>
      <c r="D16" s="80">
        <f>+SUMIFS(Table1[Máx posible],Table1[Actividad tipo REDD+],Calificaciones!$B$13,Table1[Rubro],Calificaciones!D$12,Table1[Aspecto fortalecido (Riesgo)],Calificaciones!$C16,Table1[Cumplimiento (SI/NO/NA)],"SI")+SUMIFS(Table1[Máx posible],Table1[Actividad tipo REDD+],Calificaciones!$B$13,Table1[Rubro],Calificaciones!D$12,Table1[Aspecto fortalecido (Riesgo)],Calificaciones!$C16,Table1[Cumplimiento (SI/NO/NA)],"No")</f>
        <v>0</v>
      </c>
      <c r="E16" s="80">
        <f>+SUMIFS(Table1[Máx posible],Table1[Actividad tipo REDD+],Calificaciones!$B$13,Table1[Rubro],Calificaciones!E$12,Table1[Aspecto fortalecido (Riesgo)],Calificaciones!$C16,Table1[Cumplimiento (SI/NO/NA)],"SI")+SUMIFS(Table1[Máx posible],Table1[Actividad tipo REDD+],Calificaciones!$B$13,Table1[Rubro],Calificaciones!E$12,Table1[Aspecto fortalecido (Riesgo)],Calificaciones!$C16,Table1[Cumplimiento (SI/NO/NA)],"No")</f>
        <v>0</v>
      </c>
      <c r="F16" s="80">
        <f>+SUMIFS(Table1[Máx posible],Table1[Actividad tipo REDD+],Calificaciones!$B$13,Table1[Rubro],Calificaciones!F$12,Table1[Aspecto fortalecido (Riesgo)],Calificaciones!$C16,Table1[Cumplimiento (SI/NO/NA)],"SI")+SUMIFS(Table1[Máx posible],Table1[Actividad tipo REDD+],Calificaciones!$B$13,Table1[Rubro],Calificaciones!F$12,Table1[Aspecto fortalecido (Riesgo)],Calificaciones!$C16,Table1[Cumplimiento (SI/NO/NA)],"No")</f>
        <v>8</v>
      </c>
      <c r="G16" s="80">
        <f>+SUMIFS(Table1[Máx posible],Table1[Actividad tipo REDD+],Calificaciones!$B$13,Table1[Rubro],Calificaciones!G$12,Table1[Aspecto fortalecido (Riesgo)],Calificaciones!$C16,Table1[Cumplimiento (SI/NO/NA)],"SI")+SUMIFS(Table1[Máx posible],Table1[Actividad tipo REDD+],Calificaciones!$B$13,Table1[Rubro],Calificaciones!G$12,Table1[Aspecto fortalecido (Riesgo)],Calificaciones!$C16,Table1[Cumplimiento (SI/NO/NA)],"No")</f>
        <v>0</v>
      </c>
      <c r="H16" s="80">
        <f t="shared" si="3"/>
        <v>8</v>
      </c>
      <c r="I16" s="74"/>
      <c r="K16" s="83" t="s">
        <v>644</v>
      </c>
      <c r="L16" s="2" t="s">
        <v>331</v>
      </c>
      <c r="M16" s="80">
        <f>+SUMIFS(Table1[Máx posible],Table1[OP 4.01],TRUE,Table1[Rubro],Calificaciones!M$12,Table1[Aspecto fortalecido (Riesgo)],Calificaciones!$L16,Table1[Cumplimiento (SI/NO/NA)],"SI")+SUMIFS(Table1[Máx posible],Table1[OP 4.01],TRUE,Table1[Rubro],Calificaciones!M$12,Table1[Aspecto fortalecido (Riesgo)],Calificaciones!$L16,Table1[Cumplimiento (SI/NO/NA)],"No")</f>
        <v>0</v>
      </c>
      <c r="N16" s="80">
        <f>+SUMIFS(Table1[Máx posible],Table1[OP 4.01],TRUE,Table1[Rubro],Calificaciones!N$12,Table1[Aspecto fortalecido (Riesgo)],Calificaciones!$L16,Table1[Cumplimiento (SI/NO/NA)],"SI")+SUMIFS(Table1[Máx posible],Table1[OP 4.01],TRUE,Table1[Rubro],Calificaciones!N$12,Table1[Aspecto fortalecido (Riesgo)],Calificaciones!$L16,Table1[Cumplimiento (SI/NO/NA)],"No")</f>
        <v>0</v>
      </c>
      <c r="O16" s="80">
        <f>+SUMIFS(Table1[Máx posible],Table1[OP 4.01],TRUE,Table1[Rubro],Calificaciones!O$12,Table1[Aspecto fortalecido (Riesgo)],Calificaciones!$L16,Table1[Cumplimiento (SI/NO/NA)],"SI")+SUMIFS(Table1[Máx posible],Table1[OP 4.01],TRUE,Table1[Rubro],Calificaciones!O$12,Table1[Aspecto fortalecido (Riesgo)],Calificaciones!$L16,Table1[Cumplimiento (SI/NO/NA)],"No")</f>
        <v>13</v>
      </c>
      <c r="P16" s="80">
        <f>+SUMIFS(Table1[Máx posible],Table1[OP 4.01],TRUE,Table1[Rubro],Calificaciones!P$12,Table1[Aspecto fortalecido (Riesgo)],Calificaciones!$L16,Table1[Cumplimiento (SI/NO/NA)],"SI")+SUMIFS(Table1[Máx posible],Table1[OP 4.01],TRUE,Table1[Rubro],Calificaciones!P$12,Table1[Aspecto fortalecido (Riesgo)],Calificaciones!$L16,Table1[Cumplimiento (SI/NO/NA)],"No")</f>
        <v>0</v>
      </c>
      <c r="Q16" s="80">
        <f t="shared" si="4"/>
        <v>13</v>
      </c>
      <c r="R16" s="74"/>
    </row>
    <row r="17" spans="2:18" ht="16" thickBot="1">
      <c r="B17" s="194"/>
      <c r="C17" s="72" t="s">
        <v>383</v>
      </c>
      <c r="D17" s="80">
        <f>+SUMIFS(Table1[Máx posible],Table1[Actividad tipo REDD+],Calificaciones!$B$13,Table1[Rubro],Calificaciones!D$12,Table1[Aspecto fortalecido (Riesgo)],Calificaciones!$C17,Table1[Cumplimiento (SI/NO/NA)],"SI")+SUMIFS(Table1[Máx posible],Table1[Actividad tipo REDD+],Calificaciones!$B$13,Table1[Rubro],Calificaciones!D$12,Table1[Aspecto fortalecido (Riesgo)],Calificaciones!$C17,Table1[Cumplimiento (SI/NO/NA)],"No")</f>
        <v>0</v>
      </c>
      <c r="E17" s="80">
        <f>+SUMIFS(Table1[Máx posible],Table1[Actividad tipo REDD+],Calificaciones!$B$13,Table1[Rubro],Calificaciones!E$12,Table1[Aspecto fortalecido (Riesgo)],Calificaciones!$C17,Table1[Cumplimiento (SI/NO/NA)],"SI")+SUMIFS(Table1[Máx posible],Table1[Actividad tipo REDD+],Calificaciones!$B$13,Table1[Rubro],Calificaciones!E$12,Table1[Aspecto fortalecido (Riesgo)],Calificaciones!$C17,Table1[Cumplimiento (SI/NO/NA)],"No")</f>
        <v>0</v>
      </c>
      <c r="F17" s="80">
        <f>+SUMIFS(Table1[Máx posible],Table1[Actividad tipo REDD+],Calificaciones!$B$13,Table1[Rubro],Calificaciones!F$12,Table1[Aspecto fortalecido (Riesgo)],Calificaciones!$C17,Table1[Cumplimiento (SI/NO/NA)],"SI")+SUMIFS(Table1[Máx posible],Table1[Actividad tipo REDD+],Calificaciones!$B$13,Table1[Rubro],Calificaciones!F$12,Table1[Aspecto fortalecido (Riesgo)],Calificaciones!$C17,Table1[Cumplimiento (SI/NO/NA)],"No")</f>
        <v>0</v>
      </c>
      <c r="G17" s="80">
        <f>+SUMIFS(Table1[Máx posible],Table1[Actividad tipo REDD+],Calificaciones!$B$13,Table1[Rubro],Calificaciones!G$12,Table1[Aspecto fortalecido (Riesgo)],Calificaciones!$C17,Table1[Cumplimiento (SI/NO/NA)],"SI")+SUMIFS(Table1[Máx posible],Table1[Actividad tipo REDD+],Calificaciones!$B$13,Table1[Rubro],Calificaciones!G$12,Table1[Aspecto fortalecido (Riesgo)],Calificaciones!$C17,Table1[Cumplimiento (SI/NO/NA)],"No")</f>
        <v>0</v>
      </c>
      <c r="H17" s="80">
        <f t="shared" si="3"/>
        <v>0</v>
      </c>
      <c r="I17" s="74"/>
      <c r="K17" s="98" t="s">
        <v>644</v>
      </c>
      <c r="L17" s="84" t="s">
        <v>387</v>
      </c>
      <c r="M17" s="81">
        <f>+SUMIFS(Table1[Máx posible],Table1[OP 4.01],TRUE,Table1[Rubro],Calificaciones!M$12,Table1[Aspecto fortalecido (Riesgo)],Calificaciones!$L17,Table1[Cumplimiento (SI/NO/NA)],"SI")+SUMIFS(Table1[Máx posible],Table1[OP 4.01],TRUE,Table1[Rubro],Calificaciones!M$12,Table1[Aspecto fortalecido (Riesgo)],Calificaciones!$L17,Table1[Cumplimiento (SI/NO/NA)],"No")</f>
        <v>0</v>
      </c>
      <c r="N17" s="81">
        <f>+SUMIFS(Table1[Máx posible],Table1[OP 4.01],TRUE,Table1[Rubro],Calificaciones!N$12,Table1[Aspecto fortalecido (Riesgo)],Calificaciones!$L17,Table1[Cumplimiento (SI/NO/NA)],"SI")+SUMIFS(Table1[Máx posible],Table1[OP 4.01],TRUE,Table1[Rubro],Calificaciones!N$12,Table1[Aspecto fortalecido (Riesgo)],Calificaciones!$L17,Table1[Cumplimiento (SI/NO/NA)],"No")</f>
        <v>0</v>
      </c>
      <c r="O17" s="81">
        <f>+SUMIFS(Table1[Máx posible],Table1[OP 4.01],TRUE,Table1[Rubro],Calificaciones!O$12,Table1[Aspecto fortalecido (Riesgo)],Calificaciones!$L17,Table1[Cumplimiento (SI/NO/NA)],"SI")+SUMIFS(Table1[Máx posible],Table1[OP 4.01],TRUE,Table1[Rubro],Calificaciones!O$12,Table1[Aspecto fortalecido (Riesgo)],Calificaciones!$L17,Table1[Cumplimiento (SI/NO/NA)],"No")</f>
        <v>0</v>
      </c>
      <c r="P17" s="81">
        <f>+SUMIFS(Table1[Máx posible],Table1[OP 4.01],TRUE,Table1[Rubro],Calificaciones!P$12,Table1[Aspecto fortalecido (Riesgo)],Calificaciones!$L17,Table1[Cumplimiento (SI/NO/NA)],"SI")+SUMIFS(Table1[Máx posible],Table1[OP 4.01],TRUE,Table1[Rubro],Calificaciones!P$12,Table1[Aspecto fortalecido (Riesgo)],Calificaciones!$L17,Table1[Cumplimiento (SI/NO/NA)],"No")</f>
        <v>3</v>
      </c>
      <c r="Q17" s="81">
        <f t="shared" si="4"/>
        <v>3</v>
      </c>
      <c r="R17" s="78"/>
    </row>
    <row r="18" spans="2:18" ht="31">
      <c r="B18" s="194"/>
      <c r="C18" s="72" t="s">
        <v>387</v>
      </c>
      <c r="D18" s="80">
        <f>+SUMIFS(Table1[Máx posible],Table1[Actividad tipo REDD+],Calificaciones!$B$13,Table1[Rubro],Calificaciones!D$12,Table1[Aspecto fortalecido (Riesgo)],Calificaciones!$C18,Table1[Cumplimiento (SI/NO/NA)],"SI")+SUMIFS(Table1[Máx posible],Table1[Actividad tipo REDD+],Calificaciones!$B$13,Table1[Rubro],Calificaciones!D$12,Table1[Aspecto fortalecido (Riesgo)],Calificaciones!$C18,Table1[Cumplimiento (SI/NO/NA)],"No")</f>
        <v>0</v>
      </c>
      <c r="E18" s="80">
        <f>+SUMIFS(Table1[Máx posible],Table1[Actividad tipo REDD+],Calificaciones!$B$13,Table1[Rubro],Calificaciones!E$12,Table1[Aspecto fortalecido (Riesgo)],Calificaciones!$C18,Table1[Cumplimiento (SI/NO/NA)],"SI")+SUMIFS(Table1[Máx posible],Table1[Actividad tipo REDD+],Calificaciones!$B$13,Table1[Rubro],Calificaciones!E$12,Table1[Aspecto fortalecido (Riesgo)],Calificaciones!$C18,Table1[Cumplimiento (SI/NO/NA)],"No")</f>
        <v>0</v>
      </c>
      <c r="F18" s="80">
        <f>+SUMIFS(Table1[Máx posible],Table1[Actividad tipo REDD+],Calificaciones!$B$13,Table1[Rubro],Calificaciones!F$12,Table1[Aspecto fortalecido (Riesgo)],Calificaciones!$C18,Table1[Cumplimiento (SI/NO/NA)],"SI")+SUMIFS(Table1[Máx posible],Table1[Actividad tipo REDD+],Calificaciones!$B$13,Table1[Rubro],Calificaciones!F$12,Table1[Aspecto fortalecido (Riesgo)],Calificaciones!$C18,Table1[Cumplimiento (SI/NO/NA)],"No")</f>
        <v>0</v>
      </c>
      <c r="G18" s="80">
        <f>+SUMIFS(Table1[Máx posible],Table1[Actividad tipo REDD+],Calificaciones!$B$13,Table1[Rubro],Calificaciones!G$12,Table1[Aspecto fortalecido (Riesgo)],Calificaciones!$C18,Table1[Cumplimiento (SI/NO/NA)],"SI")+SUMIFS(Table1[Máx posible],Table1[Actividad tipo REDD+],Calificaciones!$B$13,Table1[Rubro],Calificaciones!G$12,Table1[Aspecto fortalecido (Riesgo)],Calificaciones!$C18,Table1[Cumplimiento (SI/NO/NA)],"No")</f>
        <v>0</v>
      </c>
      <c r="H18" s="80">
        <f t="shared" si="3"/>
        <v>0</v>
      </c>
      <c r="I18" s="74"/>
      <c r="K18" s="86" t="s">
        <v>645</v>
      </c>
      <c r="L18" s="2" t="s">
        <v>537</v>
      </c>
      <c r="M18" s="80">
        <f>+SUMIFS(Table1[Máx posible],Table1[OP 4.04],TRUE,Table1[Rubro],Calificaciones!M$12,Table1[Aspecto fortalecido (Riesgo)],Calificaciones!$L18,Table1[Cumplimiento (SI/NO/NA)],"SI")+SUMIFS(Table1[Máx posible],Table1[OP 4.04],TRUE,Table1[Rubro],Calificaciones!M$12,Table1[Aspecto fortalecido (Riesgo)],Calificaciones!$L18,Table1[Cumplimiento (SI/NO/NA)],"No")</f>
        <v>0</v>
      </c>
      <c r="N18" s="80">
        <f>+SUMIFS(Table1[Máx posible],Table1[OP 4.04],TRUE,Table1[Rubro],Calificaciones!N$12,Table1[Aspecto fortalecido (Riesgo)],Calificaciones!$L18,Table1[Cumplimiento (SI/NO/NA)],"SI")+SUMIFS(Table1[Máx posible],Table1[OP 4.04],TRUE,Table1[Rubro],Calificaciones!N$12,Table1[Aspecto fortalecido (Riesgo)],Calificaciones!$L18,Table1[Cumplimiento (SI/NO/NA)],"No")</f>
        <v>0</v>
      </c>
      <c r="O18" s="80">
        <f>+SUMIFS(Table1[Máx posible],Table1[OP 4.04],TRUE,Table1[Rubro],Calificaciones!O$12,Table1[Aspecto fortalecido (Riesgo)],Calificaciones!$L18,Table1[Cumplimiento (SI/NO/NA)],"SI")+SUMIFS(Table1[Máx posible],Table1[OP 4.04],TRUE,Table1[Rubro],Calificaciones!O$12,Table1[Aspecto fortalecido (Riesgo)],Calificaciones!$L18,Table1[Cumplimiento (SI/NO/NA)],"No")</f>
        <v>0</v>
      </c>
      <c r="P18" s="80">
        <f>+SUMIFS(Table1[Máx posible],Table1[OP 4.04],TRUE,Table1[Rubro],Calificaciones!P$12,Table1[Aspecto fortalecido (Riesgo)],Calificaciones!$L18,Table1[Cumplimiento (SI/NO/NA)],"SI")+SUMIFS(Table1[Máx posible],Table1[OP 4.04],TRUE,Table1[Rubro],Calificaciones!P$12,Table1[Aspecto fortalecido (Riesgo)],Calificaciones!$L18,Table1[Cumplimiento (SI/NO/NA)],"No")</f>
        <v>0</v>
      </c>
      <c r="Q18" s="80">
        <f t="shared" ref="Q18" si="5">SUM(M18:P18)</f>
        <v>0</v>
      </c>
      <c r="R18" s="74">
        <f>+SUM(Q18:Q24)</f>
        <v>16</v>
      </c>
    </row>
    <row r="19" spans="2:18" ht="31">
      <c r="B19" s="194"/>
      <c r="C19" s="72" t="s">
        <v>379</v>
      </c>
      <c r="D19" s="80">
        <f>+SUMIFS(Table1[Máx posible],Table1[Actividad tipo REDD+],Calificaciones!$B$13,Table1[Rubro],Calificaciones!D$12,Table1[Aspecto fortalecido (Riesgo)],Calificaciones!$C19,Table1[Cumplimiento (SI/NO/NA)],"SI")+SUMIFS(Table1[Máx posible],Table1[Actividad tipo REDD+],Calificaciones!$B$13,Table1[Rubro],Calificaciones!D$12,Table1[Aspecto fortalecido (Riesgo)],Calificaciones!$C19,Table1[Cumplimiento (SI/NO/NA)],"No")</f>
        <v>0</v>
      </c>
      <c r="E19" s="80">
        <f>+SUMIFS(Table1[Máx posible],Table1[Actividad tipo REDD+],Calificaciones!$B$13,Table1[Rubro],Calificaciones!E$12,Table1[Aspecto fortalecido (Riesgo)],Calificaciones!$C19,Table1[Cumplimiento (SI/NO/NA)],"SI")+SUMIFS(Table1[Máx posible],Table1[Actividad tipo REDD+],Calificaciones!$B$13,Table1[Rubro],Calificaciones!E$12,Table1[Aspecto fortalecido (Riesgo)],Calificaciones!$C19,Table1[Cumplimiento (SI/NO/NA)],"No")</f>
        <v>0</v>
      </c>
      <c r="F19" s="80">
        <f>+SUMIFS(Table1[Máx posible],Table1[Actividad tipo REDD+],Calificaciones!$B$13,Table1[Rubro],Calificaciones!F$12,Table1[Aspecto fortalecido (Riesgo)],Calificaciones!$C19,Table1[Cumplimiento (SI/NO/NA)],"SI")+SUMIFS(Table1[Máx posible],Table1[Actividad tipo REDD+],Calificaciones!$B$13,Table1[Rubro],Calificaciones!F$12,Table1[Aspecto fortalecido (Riesgo)],Calificaciones!$C19,Table1[Cumplimiento (SI/NO/NA)],"No")</f>
        <v>0</v>
      </c>
      <c r="G19" s="80">
        <f>+SUMIFS(Table1[Máx posible],Table1[Actividad tipo REDD+],Calificaciones!$B$13,Table1[Rubro],Calificaciones!G$12,Table1[Aspecto fortalecido (Riesgo)],Calificaciones!$C19,Table1[Cumplimiento (SI/NO/NA)],"SI")+SUMIFS(Table1[Máx posible],Table1[Actividad tipo REDD+],Calificaciones!$B$13,Table1[Rubro],Calificaciones!G$12,Table1[Aspecto fortalecido (Riesgo)],Calificaciones!$C19,Table1[Cumplimiento (SI/NO/NA)],"No")</f>
        <v>0</v>
      </c>
      <c r="H19" s="80">
        <f t="shared" si="3"/>
        <v>0</v>
      </c>
      <c r="I19" s="74"/>
      <c r="K19" s="86" t="s">
        <v>645</v>
      </c>
      <c r="L19" s="2" t="s">
        <v>547</v>
      </c>
      <c r="M19" s="80">
        <f>+SUMIFS(Table1[Máx posible],Table1[OP 4.04],TRUE,Table1[Rubro],Calificaciones!M$12,Table1[Aspecto fortalecido (Riesgo)],Calificaciones!$L19,Table1[Cumplimiento (SI/NO/NA)],"SI")+SUMIFS(Table1[Máx posible],Table1[OP 4.04],TRUE,Table1[Rubro],Calificaciones!M$12,Table1[Aspecto fortalecido (Riesgo)],Calificaciones!$L19,Table1[Cumplimiento (SI/NO/NA)],"No")</f>
        <v>0</v>
      </c>
      <c r="N19" s="80">
        <f>+SUMIFS(Table1[Máx posible],Table1[OP 4.04],TRUE,Table1[Rubro],Calificaciones!N$12,Table1[Aspecto fortalecido (Riesgo)],Calificaciones!$L19,Table1[Cumplimiento (SI/NO/NA)],"SI")+SUMIFS(Table1[Máx posible],Table1[OP 4.04],TRUE,Table1[Rubro],Calificaciones!N$12,Table1[Aspecto fortalecido (Riesgo)],Calificaciones!$L19,Table1[Cumplimiento (SI/NO/NA)],"No")</f>
        <v>0</v>
      </c>
      <c r="O19" s="80">
        <f>+SUMIFS(Table1[Máx posible],Table1[OP 4.04],TRUE,Table1[Rubro],Calificaciones!O$12,Table1[Aspecto fortalecido (Riesgo)],Calificaciones!$L19,Table1[Cumplimiento (SI/NO/NA)],"SI")+SUMIFS(Table1[Máx posible],Table1[OP 4.04],TRUE,Table1[Rubro],Calificaciones!O$12,Table1[Aspecto fortalecido (Riesgo)],Calificaciones!$L19,Table1[Cumplimiento (SI/NO/NA)],"No")</f>
        <v>0</v>
      </c>
      <c r="P19" s="80">
        <f>+SUMIFS(Table1[Máx posible],Table1[OP 4.04],TRUE,Table1[Rubro],Calificaciones!P$12,Table1[Aspecto fortalecido (Riesgo)],Calificaciones!$L19,Table1[Cumplimiento (SI/NO/NA)],"SI")+SUMIFS(Table1[Máx posible],Table1[OP 4.04],TRUE,Table1[Rubro],Calificaciones!P$12,Table1[Aspecto fortalecido (Riesgo)],Calificaciones!$L19,Table1[Cumplimiento (SI/NO/NA)],"No")</f>
        <v>0</v>
      </c>
      <c r="Q19" s="80">
        <f t="shared" ref="Q19:Q24" si="6">SUM(M19:P19)</f>
        <v>0</v>
      </c>
      <c r="R19" s="74"/>
    </row>
    <row r="20" spans="2:18" ht="16" thickBot="1">
      <c r="B20" s="195"/>
      <c r="C20" s="77" t="s">
        <v>397</v>
      </c>
      <c r="D20" s="81">
        <f>+SUMIFS(Table1[Máx posible],Table1[Actividad tipo REDD+],Calificaciones!$B$13,Table1[Rubro],Calificaciones!D$12,Table1[Aspecto fortalecido (Riesgo)],Calificaciones!$C20,Table1[Cumplimiento (SI/NO/NA)],"SI")+SUMIFS(Table1[Máx posible],Table1[Actividad tipo REDD+],Calificaciones!$B$13,Table1[Rubro],Calificaciones!D$12,Table1[Aspecto fortalecido (Riesgo)],Calificaciones!$C20,Table1[Cumplimiento (SI/NO/NA)],"No")</f>
        <v>0</v>
      </c>
      <c r="E20" s="81">
        <f>+SUMIFS(Table1[Máx posible],Table1[Actividad tipo REDD+],Calificaciones!$B$13,Table1[Rubro],Calificaciones!E$12,Table1[Aspecto fortalecido (Riesgo)],Calificaciones!$C20,Table1[Cumplimiento (SI/NO/NA)],"SI")+SUMIFS(Table1[Máx posible],Table1[Actividad tipo REDD+],Calificaciones!$B$13,Table1[Rubro],Calificaciones!E$12,Table1[Aspecto fortalecido (Riesgo)],Calificaciones!$C20,Table1[Cumplimiento (SI/NO/NA)],"No")</f>
        <v>0</v>
      </c>
      <c r="F20" s="81">
        <f>+SUMIFS(Table1[Máx posible],Table1[Actividad tipo REDD+],Calificaciones!$B$13,Table1[Rubro],Calificaciones!F$12,Table1[Aspecto fortalecido (Riesgo)],Calificaciones!$C20,Table1[Cumplimiento (SI/NO/NA)],"SI")+SUMIFS(Table1[Máx posible],Table1[Actividad tipo REDD+],Calificaciones!$B$13,Table1[Rubro],Calificaciones!F$12,Table1[Aspecto fortalecido (Riesgo)],Calificaciones!$C20,Table1[Cumplimiento (SI/NO/NA)],"No")</f>
        <v>0</v>
      </c>
      <c r="G20" s="81">
        <f>+SUMIFS(Table1[Máx posible],Table1[Actividad tipo REDD+],Calificaciones!$B$13,Table1[Rubro],Calificaciones!G$12,Table1[Aspecto fortalecido (Riesgo)],Calificaciones!$C20,Table1[Cumplimiento (SI/NO/NA)],"SI")+SUMIFS(Table1[Máx posible],Table1[Actividad tipo REDD+],Calificaciones!$B$13,Table1[Rubro],Calificaciones!G$12,Table1[Aspecto fortalecido (Riesgo)],Calificaciones!$C20,Table1[Cumplimiento (SI/NO/NA)],"No")</f>
        <v>0</v>
      </c>
      <c r="H20" s="81">
        <f t="shared" si="3"/>
        <v>0</v>
      </c>
      <c r="I20" s="78"/>
      <c r="K20" s="86" t="s">
        <v>645</v>
      </c>
      <c r="L20" s="2" t="s">
        <v>374</v>
      </c>
      <c r="M20" s="80">
        <f>+SUMIFS(Table1[Máx posible],Table1[OP 4.04],TRUE,Table1[Rubro],Calificaciones!M$12,Table1[Aspecto fortalecido (Riesgo)],Calificaciones!$L20,Table1[Cumplimiento (SI/NO/NA)],"SI")+SUMIFS(Table1[Máx posible],Table1[OP 4.04],TRUE,Table1[Rubro],Calificaciones!M$12,Table1[Aspecto fortalecido (Riesgo)],Calificaciones!$L20,Table1[Cumplimiento (SI/NO/NA)],"No")</f>
        <v>0</v>
      </c>
      <c r="N20" s="80">
        <f>+SUMIFS(Table1[Máx posible],Table1[OP 4.04],TRUE,Table1[Rubro],Calificaciones!N$12,Table1[Aspecto fortalecido (Riesgo)],Calificaciones!$L20,Table1[Cumplimiento (SI/NO/NA)],"SI")+SUMIFS(Table1[Máx posible],Table1[OP 4.04],TRUE,Table1[Rubro],Calificaciones!N$12,Table1[Aspecto fortalecido (Riesgo)],Calificaciones!$L20,Table1[Cumplimiento (SI/NO/NA)],"No")</f>
        <v>0</v>
      </c>
      <c r="O20" s="80">
        <f>+SUMIFS(Table1[Máx posible],Table1[OP 4.04],TRUE,Table1[Rubro],Calificaciones!O$12,Table1[Aspecto fortalecido (Riesgo)],Calificaciones!$L20,Table1[Cumplimiento (SI/NO/NA)],"SI")+SUMIFS(Table1[Máx posible],Table1[OP 4.04],TRUE,Table1[Rubro],Calificaciones!O$12,Table1[Aspecto fortalecido (Riesgo)],Calificaciones!$L20,Table1[Cumplimiento (SI/NO/NA)],"No")</f>
        <v>0</v>
      </c>
      <c r="P20" s="80">
        <f>+SUMIFS(Table1[Máx posible],Table1[OP 4.04],TRUE,Table1[Rubro],Calificaciones!P$12,Table1[Aspecto fortalecido (Riesgo)],Calificaciones!$L20,Table1[Cumplimiento (SI/NO/NA)],"SI")+SUMIFS(Table1[Máx posible],Table1[OP 4.04],TRUE,Table1[Rubro],Calificaciones!P$12,Table1[Aspecto fortalecido (Riesgo)],Calificaciones!$L20,Table1[Cumplimiento (SI/NO/NA)],"No")</f>
        <v>3</v>
      </c>
      <c r="Q20" s="80">
        <f t="shared" si="6"/>
        <v>3</v>
      </c>
      <c r="R20" s="74"/>
    </row>
    <row r="21" spans="2:18">
      <c r="B21" s="193" t="s">
        <v>417</v>
      </c>
      <c r="C21" s="72" t="s">
        <v>407</v>
      </c>
      <c r="D21" s="80">
        <f>+SUMIFS(Table1[Máx posible],Table1[Actividad tipo REDD+],Calificaciones!$B$21,Table1[Rubro],Calificaciones!D$12,Table1[Aspecto fortalecido (Riesgo)],Calificaciones!$C21,Table1[Cumplimiento (SI/NO/NA)],"SI")+SUMIFS(Table1[Máx posible],Table1[Actividad tipo REDD+],Calificaciones!$B$21,Table1[Rubro],Calificaciones!D$12,Table1[Aspecto fortalecido (Riesgo)],Calificaciones!$C21,Table1[Cumplimiento (SI/NO/NA)],"No")</f>
        <v>6</v>
      </c>
      <c r="E21" s="80">
        <f>+SUMIFS(Table1[Máx posible],Table1[Actividad tipo REDD+],Calificaciones!$B$21,Table1[Rubro],Calificaciones!E$12,Table1[Aspecto fortalecido (Riesgo)],Calificaciones!$C21,Table1[Cumplimiento (SI/NO/NA)],"SI")+SUMIFS(Table1[Máx posible],Table1[Actividad tipo REDD+],Calificaciones!$B$21,Table1[Rubro],Calificaciones!E$12,Table1[Aspecto fortalecido (Riesgo)],Calificaciones!$C21,Table1[Cumplimiento (SI/NO/NA)],"No")</f>
        <v>3</v>
      </c>
      <c r="F21" s="80">
        <f>+SUMIFS(Table1[Máx posible],Table1[Actividad tipo REDD+],Calificaciones!$B$21,Table1[Rubro],Calificaciones!F$12,Table1[Aspecto fortalecido (Riesgo)],Calificaciones!$C21,Table1[Cumplimiento (SI/NO/NA)],"SI")+SUMIFS(Table1[Máx posible],Table1[Actividad tipo REDD+],Calificaciones!$B$21,Table1[Rubro],Calificaciones!F$12,Table1[Aspecto fortalecido (Riesgo)],Calificaciones!$C21,Table1[Cumplimiento (SI/NO/NA)],"No")</f>
        <v>0</v>
      </c>
      <c r="G21" s="80">
        <f>+SUMIFS(Table1[Máx posible],Table1[Actividad tipo REDD+],Calificaciones!$B$21,Table1[Rubro],Calificaciones!G$12,Table1[Aspecto fortalecido (Riesgo)],Calificaciones!$C21,Table1[Cumplimiento (SI/NO/NA)],"SI")+SUMIFS(Table1[Máx posible],Table1[Actividad tipo REDD+],Calificaciones!$B$21,Table1[Rubro],Calificaciones!G$12,Table1[Aspecto fortalecido (Riesgo)],Calificaciones!$C21,Table1[Cumplimiento (SI/NO/NA)],"No")</f>
        <v>0</v>
      </c>
      <c r="H21" s="80">
        <f t="shared" ref="H21" si="7">SUM(D21:G21)</f>
        <v>9</v>
      </c>
      <c r="I21">
        <f>+SUM(H21:H28)</f>
        <v>66</v>
      </c>
      <c r="K21" s="86" t="s">
        <v>645</v>
      </c>
      <c r="L21" s="2" t="s">
        <v>543</v>
      </c>
      <c r="M21" s="80">
        <f>+SUMIFS(Table1[Máx posible],Table1[OP 4.04],TRUE,Table1[Rubro],Calificaciones!M$12,Table1[Aspecto fortalecido (Riesgo)],Calificaciones!$L21,Table1[Cumplimiento (SI/NO/NA)],"SI")+SUMIFS(Table1[Máx posible],Table1[OP 4.04],TRUE,Table1[Rubro],Calificaciones!M$12,Table1[Aspecto fortalecido (Riesgo)],Calificaciones!$L21,Table1[Cumplimiento (SI/NO/NA)],"No")</f>
        <v>0</v>
      </c>
      <c r="N21" s="80">
        <f>+SUMIFS(Table1[Máx posible],Table1[OP 4.04],TRUE,Table1[Rubro],Calificaciones!N$12,Table1[Aspecto fortalecido (Riesgo)],Calificaciones!$L21,Table1[Cumplimiento (SI/NO/NA)],"SI")+SUMIFS(Table1[Máx posible],Table1[OP 4.04],TRUE,Table1[Rubro],Calificaciones!N$12,Table1[Aspecto fortalecido (Riesgo)],Calificaciones!$L21,Table1[Cumplimiento (SI/NO/NA)],"No")</f>
        <v>0</v>
      </c>
      <c r="O21" s="80">
        <f>+SUMIFS(Table1[Máx posible],Table1[OP 4.04],TRUE,Table1[Rubro],Calificaciones!O$12,Table1[Aspecto fortalecido (Riesgo)],Calificaciones!$L21,Table1[Cumplimiento (SI/NO/NA)],"SI")+SUMIFS(Table1[Máx posible],Table1[OP 4.04],TRUE,Table1[Rubro],Calificaciones!O$12,Table1[Aspecto fortalecido (Riesgo)],Calificaciones!$L21,Table1[Cumplimiento (SI/NO/NA)],"No")</f>
        <v>0</v>
      </c>
      <c r="P21" s="80">
        <f>+SUMIFS(Table1[Máx posible],Table1[OP 4.04],TRUE,Table1[Rubro],Calificaciones!P$12,Table1[Aspecto fortalecido (Riesgo)],Calificaciones!$L21,Table1[Cumplimiento (SI/NO/NA)],"SI")+SUMIFS(Table1[Máx posible],Table1[OP 4.04],TRUE,Table1[Rubro],Calificaciones!P$12,Table1[Aspecto fortalecido (Riesgo)],Calificaciones!$L21,Table1[Cumplimiento (SI/NO/NA)],"No")</f>
        <v>0</v>
      </c>
      <c r="Q21" s="80">
        <f t="shared" si="6"/>
        <v>0</v>
      </c>
      <c r="R21" s="74"/>
    </row>
    <row r="22" spans="2:18">
      <c r="B22" s="194"/>
      <c r="C22" s="72" t="s">
        <v>374</v>
      </c>
      <c r="D22" s="80">
        <f>+SUMIFS(Table1[Máx posible],Table1[Actividad tipo REDD+],Calificaciones!$B$21,Table1[Rubro],Calificaciones!D$12,Table1[Aspecto fortalecido (Riesgo)],Calificaciones!$C22,Table1[Cumplimiento (SI/NO/NA)],"SI")+SUMIFS(Table1[Máx posible],Table1[Actividad tipo REDD+],Calificaciones!$B$21,Table1[Rubro],Calificaciones!D$12,Table1[Aspecto fortalecido (Riesgo)],Calificaciones!$C22,Table1[Cumplimiento (SI/NO/NA)],"No")</f>
        <v>0</v>
      </c>
      <c r="E22" s="80">
        <f>+SUMIFS(Table1[Máx posible],Table1[Actividad tipo REDD+],Calificaciones!$B$21,Table1[Rubro],Calificaciones!E$12,Table1[Aspecto fortalecido (Riesgo)],Calificaciones!$C22,Table1[Cumplimiento (SI/NO/NA)],"SI")+SUMIFS(Table1[Máx posible],Table1[Actividad tipo REDD+],Calificaciones!$B$21,Table1[Rubro],Calificaciones!E$12,Table1[Aspecto fortalecido (Riesgo)],Calificaciones!$C22,Table1[Cumplimiento (SI/NO/NA)],"No")</f>
        <v>0</v>
      </c>
      <c r="F22" s="80">
        <f>+SUMIFS(Table1[Máx posible],Table1[Actividad tipo REDD+],Calificaciones!$B$21,Table1[Rubro],Calificaciones!F$12,Table1[Aspecto fortalecido (Riesgo)],Calificaciones!$C22,Table1[Cumplimiento (SI/NO/NA)],"SI")+SUMIFS(Table1[Máx posible],Table1[Actividad tipo REDD+],Calificaciones!$B$21,Table1[Rubro],Calificaciones!F$12,Table1[Aspecto fortalecido (Riesgo)],Calificaciones!$C22,Table1[Cumplimiento (SI/NO/NA)],"No")</f>
        <v>0</v>
      </c>
      <c r="G22" s="80">
        <f>+SUMIFS(Table1[Máx posible],Table1[Actividad tipo REDD+],Calificaciones!$B$21,Table1[Rubro],Calificaciones!G$12,Table1[Aspecto fortalecido (Riesgo)],Calificaciones!$C22,Table1[Cumplimiento (SI/NO/NA)],"SI")+SUMIFS(Table1[Máx posible],Table1[Actividad tipo REDD+],Calificaciones!$B$21,Table1[Rubro],Calificaciones!G$12,Table1[Aspecto fortalecido (Riesgo)],Calificaciones!$C22,Table1[Cumplimiento (SI/NO/NA)],"No")</f>
        <v>3</v>
      </c>
      <c r="H22" s="80">
        <f t="shared" ref="H22:H28" si="8">SUM(D22:G22)</f>
        <v>3</v>
      </c>
      <c r="K22" s="86" t="s">
        <v>645</v>
      </c>
      <c r="L22" s="2" t="s">
        <v>352</v>
      </c>
      <c r="M22" s="80">
        <f>+SUMIFS(Table1[Máx posible],Table1[OP 4.04],TRUE,Table1[Rubro],Calificaciones!M$12,Table1[Aspecto fortalecido (Riesgo)],Calificaciones!$L22,Table1[Cumplimiento (SI/NO/NA)],"SI")+SUMIFS(Table1[Máx posible],Table1[OP 4.04],TRUE,Table1[Rubro],Calificaciones!M$12,Table1[Aspecto fortalecido (Riesgo)],Calificaciones!$L22,Table1[Cumplimiento (SI/NO/NA)],"No")</f>
        <v>3</v>
      </c>
      <c r="N22" s="80">
        <f>+SUMIFS(Table1[Máx posible],Table1[OP 4.04],TRUE,Table1[Rubro],Calificaciones!N$12,Table1[Aspecto fortalecido (Riesgo)],Calificaciones!$L22,Table1[Cumplimiento (SI/NO/NA)],"SI")+SUMIFS(Table1[Máx posible],Table1[OP 4.04],TRUE,Table1[Rubro],Calificaciones!N$12,Table1[Aspecto fortalecido (Riesgo)],Calificaciones!$L22,Table1[Cumplimiento (SI/NO/NA)],"No")</f>
        <v>0</v>
      </c>
      <c r="O22" s="80">
        <f>+SUMIFS(Table1[Máx posible],Table1[OP 4.04],TRUE,Table1[Rubro],Calificaciones!O$12,Table1[Aspecto fortalecido (Riesgo)],Calificaciones!$L22,Table1[Cumplimiento (SI/NO/NA)],"SI")+SUMIFS(Table1[Máx posible],Table1[OP 4.04],TRUE,Table1[Rubro],Calificaciones!O$12,Table1[Aspecto fortalecido (Riesgo)],Calificaciones!$L22,Table1[Cumplimiento (SI/NO/NA)],"No")</f>
        <v>0</v>
      </c>
      <c r="P22" s="80">
        <f>+SUMIFS(Table1[Máx posible],Table1[OP 4.04],TRUE,Table1[Rubro],Calificaciones!P$12,Table1[Aspecto fortalecido (Riesgo)],Calificaciones!$L22,Table1[Cumplimiento (SI/NO/NA)],"SI")+SUMIFS(Table1[Máx posible],Table1[OP 4.04],TRUE,Table1[Rubro],Calificaciones!P$12,Table1[Aspecto fortalecido (Riesgo)],Calificaciones!$L22,Table1[Cumplimiento (SI/NO/NA)],"No")</f>
        <v>7</v>
      </c>
      <c r="Q22" s="80">
        <f t="shared" si="6"/>
        <v>10</v>
      </c>
      <c r="R22" s="74"/>
    </row>
    <row r="23" spans="2:18">
      <c r="B23" s="194"/>
      <c r="C23" s="72" t="s">
        <v>352</v>
      </c>
      <c r="D23" s="80">
        <f>+SUMIFS(Table1[Máx posible],Table1[Actividad tipo REDD+],Calificaciones!$B$21,Table1[Rubro],Calificaciones!D$12,Table1[Aspecto fortalecido (Riesgo)],Calificaciones!$C23,Table1[Cumplimiento (SI/NO/NA)],"SI")+SUMIFS(Table1[Máx posible],Table1[Actividad tipo REDD+],Calificaciones!$B$21,Table1[Rubro],Calificaciones!D$12,Table1[Aspecto fortalecido (Riesgo)],Calificaciones!$C23,Table1[Cumplimiento (SI/NO/NA)],"No")</f>
        <v>5</v>
      </c>
      <c r="E23" s="80">
        <f>+SUMIFS(Table1[Máx posible],Table1[Actividad tipo REDD+],Calificaciones!$B$21,Table1[Rubro],Calificaciones!E$12,Table1[Aspecto fortalecido (Riesgo)],Calificaciones!$C23,Table1[Cumplimiento (SI/NO/NA)],"SI")+SUMIFS(Table1[Máx posible],Table1[Actividad tipo REDD+],Calificaciones!$B$21,Table1[Rubro],Calificaciones!E$12,Table1[Aspecto fortalecido (Riesgo)],Calificaciones!$C23,Table1[Cumplimiento (SI/NO/NA)],"No")</f>
        <v>0</v>
      </c>
      <c r="F23" s="80">
        <f>+SUMIFS(Table1[Máx posible],Table1[Actividad tipo REDD+],Calificaciones!$B$21,Table1[Rubro],Calificaciones!F$12,Table1[Aspecto fortalecido (Riesgo)],Calificaciones!$C23,Table1[Cumplimiento (SI/NO/NA)],"SI")+SUMIFS(Table1[Máx posible],Table1[Actividad tipo REDD+],Calificaciones!$B$21,Table1[Rubro],Calificaciones!F$12,Table1[Aspecto fortalecido (Riesgo)],Calificaciones!$C23,Table1[Cumplimiento (SI/NO/NA)],"No")</f>
        <v>0</v>
      </c>
      <c r="G23" s="80">
        <f>+SUMIFS(Table1[Máx posible],Table1[Actividad tipo REDD+],Calificaciones!$B$21,Table1[Rubro],Calificaciones!G$12,Table1[Aspecto fortalecido (Riesgo)],Calificaciones!$C23,Table1[Cumplimiento (SI/NO/NA)],"SI")+SUMIFS(Table1[Máx posible],Table1[Actividad tipo REDD+],Calificaciones!$B$21,Table1[Rubro],Calificaciones!G$12,Table1[Aspecto fortalecido (Riesgo)],Calificaciones!$C23,Table1[Cumplimiento (SI/NO/NA)],"No")</f>
        <v>12</v>
      </c>
      <c r="H23" s="80">
        <f t="shared" si="8"/>
        <v>17</v>
      </c>
      <c r="K23" s="86" t="s">
        <v>645</v>
      </c>
      <c r="L23" s="2" t="s">
        <v>331</v>
      </c>
      <c r="M23" s="80">
        <f>+SUMIFS(Table1[Máx posible],Table1[OP 4.04],TRUE,Table1[Rubro],Calificaciones!M$12,Table1[Aspecto fortalecido (Riesgo)],Calificaciones!$L23,Table1[Cumplimiento (SI/NO/NA)],"SI")+SUMIFS(Table1[Máx posible],Table1[OP 4.04],TRUE,Table1[Rubro],Calificaciones!M$12,Table1[Aspecto fortalecido (Riesgo)],Calificaciones!$L23,Table1[Cumplimiento (SI/NO/NA)],"No")</f>
        <v>0</v>
      </c>
      <c r="N23" s="80">
        <f>+SUMIFS(Table1[Máx posible],Table1[OP 4.04],TRUE,Table1[Rubro],Calificaciones!N$12,Table1[Aspecto fortalecido (Riesgo)],Calificaciones!$L23,Table1[Cumplimiento (SI/NO/NA)],"SI")+SUMIFS(Table1[Máx posible],Table1[OP 4.04],TRUE,Table1[Rubro],Calificaciones!N$12,Table1[Aspecto fortalecido (Riesgo)],Calificaciones!$L23,Table1[Cumplimiento (SI/NO/NA)],"No")</f>
        <v>0</v>
      </c>
      <c r="O23" s="80">
        <f>+SUMIFS(Table1[Máx posible],Table1[OP 4.04],TRUE,Table1[Rubro],Calificaciones!O$12,Table1[Aspecto fortalecido (Riesgo)],Calificaciones!$L23,Table1[Cumplimiento (SI/NO/NA)],"SI")+SUMIFS(Table1[Máx posible],Table1[OP 4.04],TRUE,Table1[Rubro],Calificaciones!O$12,Table1[Aspecto fortalecido (Riesgo)],Calificaciones!$L23,Table1[Cumplimiento (SI/NO/NA)],"No")</f>
        <v>0</v>
      </c>
      <c r="P23" s="80">
        <f>+SUMIFS(Table1[Máx posible],Table1[OP 4.04],TRUE,Table1[Rubro],Calificaciones!P$12,Table1[Aspecto fortalecido (Riesgo)],Calificaciones!$L23,Table1[Cumplimiento (SI/NO/NA)],"SI")+SUMIFS(Table1[Máx posible],Table1[OP 4.04],TRUE,Table1[Rubro],Calificaciones!P$12,Table1[Aspecto fortalecido (Riesgo)],Calificaciones!$L23,Table1[Cumplimiento (SI/NO/NA)],"No")</f>
        <v>0</v>
      </c>
      <c r="Q23" s="80">
        <f t="shared" si="6"/>
        <v>0</v>
      </c>
      <c r="R23" s="74"/>
    </row>
    <row r="24" spans="2:18" ht="16" thickBot="1">
      <c r="B24" s="194"/>
      <c r="C24" s="72" t="s">
        <v>331</v>
      </c>
      <c r="D24" s="80">
        <f>+SUMIFS(Table1[Máx posible],Table1[Actividad tipo REDD+],Calificaciones!$B$21,Table1[Rubro],Calificaciones!D$12,Table1[Aspecto fortalecido (Riesgo)],Calificaciones!$C24,Table1[Cumplimiento (SI/NO/NA)],"SI")+SUMIFS(Table1[Máx posible],Table1[Actividad tipo REDD+],Calificaciones!$B$21,Table1[Rubro],Calificaciones!D$12,Table1[Aspecto fortalecido (Riesgo)],Calificaciones!$C24,Table1[Cumplimiento (SI/NO/NA)],"No")</f>
        <v>0</v>
      </c>
      <c r="E24" s="80">
        <f>+SUMIFS(Table1[Máx posible],Table1[Actividad tipo REDD+],Calificaciones!$B$21,Table1[Rubro],Calificaciones!E$12,Table1[Aspecto fortalecido (Riesgo)],Calificaciones!$C24,Table1[Cumplimiento (SI/NO/NA)],"SI")+SUMIFS(Table1[Máx posible],Table1[Actividad tipo REDD+],Calificaciones!$B$21,Table1[Rubro],Calificaciones!E$12,Table1[Aspecto fortalecido (Riesgo)],Calificaciones!$C24,Table1[Cumplimiento (SI/NO/NA)],"No")</f>
        <v>0</v>
      </c>
      <c r="F24" s="80">
        <f>+SUMIFS(Table1[Máx posible],Table1[Actividad tipo REDD+],Calificaciones!$B$21,Table1[Rubro],Calificaciones!F$12,Table1[Aspecto fortalecido (Riesgo)],Calificaciones!$C24,Table1[Cumplimiento (SI/NO/NA)],"SI")+SUMIFS(Table1[Máx posible],Table1[Actividad tipo REDD+],Calificaciones!$B$21,Table1[Rubro],Calificaciones!F$12,Table1[Aspecto fortalecido (Riesgo)],Calificaciones!$C24,Table1[Cumplimiento (SI/NO/NA)],"No")</f>
        <v>5</v>
      </c>
      <c r="G24" s="80">
        <f>+SUMIFS(Table1[Máx posible],Table1[Actividad tipo REDD+],Calificaciones!$B$21,Table1[Rubro],Calificaciones!G$12,Table1[Aspecto fortalecido (Riesgo)],Calificaciones!$C24,Table1[Cumplimiento (SI/NO/NA)],"SI")+SUMIFS(Table1[Máx posible],Table1[Actividad tipo REDD+],Calificaciones!$B$21,Table1[Rubro],Calificaciones!G$12,Table1[Aspecto fortalecido (Riesgo)],Calificaciones!$C24,Table1[Cumplimiento (SI/NO/NA)],"No")</f>
        <v>0</v>
      </c>
      <c r="H24" s="80">
        <f t="shared" si="8"/>
        <v>5</v>
      </c>
      <c r="K24" s="109" t="s">
        <v>645</v>
      </c>
      <c r="L24" s="84" t="s">
        <v>379</v>
      </c>
      <c r="M24" s="81">
        <f>+SUMIFS(Table1[Máx posible],Table1[OP 4.04],TRUE,Table1[Rubro],Calificaciones!M$12,Table1[Aspecto fortalecido (Riesgo)],Calificaciones!$L24,Table1[Cumplimiento (SI/NO/NA)],"SI")+SUMIFS(Table1[Máx posible],Table1[OP 4.04],TRUE,Table1[Rubro],Calificaciones!M$12,Table1[Aspecto fortalecido (Riesgo)],Calificaciones!$L24,Table1[Cumplimiento (SI/NO/NA)],"No")</f>
        <v>0</v>
      </c>
      <c r="N24" s="81">
        <f>+SUMIFS(Table1[Máx posible],Table1[OP 4.04],TRUE,Table1[Rubro],Calificaciones!N$12,Table1[Aspecto fortalecido (Riesgo)],Calificaciones!$L24,Table1[Cumplimiento (SI/NO/NA)],"SI")+SUMIFS(Table1[Máx posible],Table1[OP 4.04],TRUE,Table1[Rubro],Calificaciones!N$12,Table1[Aspecto fortalecido (Riesgo)],Calificaciones!$L24,Table1[Cumplimiento (SI/NO/NA)],"No")</f>
        <v>0</v>
      </c>
      <c r="O24" s="81">
        <f>+SUMIFS(Table1[Máx posible],Table1[OP 4.04],TRUE,Table1[Rubro],Calificaciones!O$12,Table1[Aspecto fortalecido (Riesgo)],Calificaciones!$L24,Table1[Cumplimiento (SI/NO/NA)],"SI")+SUMIFS(Table1[Máx posible],Table1[OP 4.04],TRUE,Table1[Rubro],Calificaciones!O$12,Table1[Aspecto fortalecido (Riesgo)],Calificaciones!$L24,Table1[Cumplimiento (SI/NO/NA)],"No")</f>
        <v>0</v>
      </c>
      <c r="P24" s="81">
        <f>+SUMIFS(Table1[Máx posible],Table1[OP 4.04],TRUE,Table1[Rubro],Calificaciones!P$12,Table1[Aspecto fortalecido (Riesgo)],Calificaciones!$L24,Table1[Cumplimiento (SI/NO/NA)],"SI")+SUMIFS(Table1[Máx posible],Table1[OP 4.04],TRUE,Table1[Rubro],Calificaciones!P$12,Table1[Aspecto fortalecido (Riesgo)],Calificaciones!$L24,Table1[Cumplimiento (SI/NO/NA)],"No")</f>
        <v>3</v>
      </c>
      <c r="Q24" s="81">
        <f t="shared" si="6"/>
        <v>3</v>
      </c>
      <c r="R24" s="78"/>
    </row>
    <row r="25" spans="2:18">
      <c r="B25" s="194"/>
      <c r="C25" s="72" t="s">
        <v>383</v>
      </c>
      <c r="D25" s="80">
        <f>+SUMIFS(Table1[Máx posible],Table1[Actividad tipo REDD+],Calificaciones!$B$21,Table1[Rubro],Calificaciones!D$12,Table1[Aspecto fortalecido (Riesgo)],Calificaciones!$C25,Table1[Cumplimiento (SI/NO/NA)],"SI")+SUMIFS(Table1[Máx posible],Table1[Actividad tipo REDD+],Calificaciones!$B$21,Table1[Rubro],Calificaciones!D$12,Table1[Aspecto fortalecido (Riesgo)],Calificaciones!$C25,Table1[Cumplimiento (SI/NO/NA)],"No")</f>
        <v>0</v>
      </c>
      <c r="E25" s="80">
        <f>+SUMIFS(Table1[Máx posible],Table1[Actividad tipo REDD+],Calificaciones!$B$21,Table1[Rubro],Calificaciones!E$12,Table1[Aspecto fortalecido (Riesgo)],Calificaciones!$C25,Table1[Cumplimiento (SI/NO/NA)],"SI")+SUMIFS(Table1[Máx posible],Table1[Actividad tipo REDD+],Calificaciones!$B$21,Table1[Rubro],Calificaciones!E$12,Table1[Aspecto fortalecido (Riesgo)],Calificaciones!$C25,Table1[Cumplimiento (SI/NO/NA)],"No")</f>
        <v>0</v>
      </c>
      <c r="F25" s="80">
        <f>+SUMIFS(Table1[Máx posible],Table1[Actividad tipo REDD+],Calificaciones!$B$21,Table1[Rubro],Calificaciones!F$12,Table1[Aspecto fortalecido (Riesgo)],Calificaciones!$C25,Table1[Cumplimiento (SI/NO/NA)],"SI")+SUMIFS(Table1[Máx posible],Table1[Actividad tipo REDD+],Calificaciones!$B$21,Table1[Rubro],Calificaciones!F$12,Table1[Aspecto fortalecido (Riesgo)],Calificaciones!$C25,Table1[Cumplimiento (SI/NO/NA)],"No")</f>
        <v>0</v>
      </c>
      <c r="G25" s="80">
        <f>+SUMIFS(Table1[Máx posible],Table1[Actividad tipo REDD+],Calificaciones!$B$21,Table1[Rubro],Calificaciones!G$12,Table1[Aspecto fortalecido (Riesgo)],Calificaciones!$C25,Table1[Cumplimiento (SI/NO/NA)],"SI")+SUMIFS(Table1[Máx posible],Table1[Actividad tipo REDD+],Calificaciones!$B$21,Table1[Rubro],Calificaciones!G$12,Table1[Aspecto fortalecido (Riesgo)],Calificaciones!$C25,Table1[Cumplimiento (SI/NO/NA)],"No")</f>
        <v>4</v>
      </c>
      <c r="H25" s="80">
        <f t="shared" si="8"/>
        <v>4</v>
      </c>
      <c r="K25" s="86" t="s">
        <v>646</v>
      </c>
      <c r="L25" s="2" t="s">
        <v>387</v>
      </c>
      <c r="M25" s="80">
        <f>+SUMIFS(Table1[Máx posible],Table1[OP 4.09],TRUE,Table1[Rubro],Calificaciones!M$12,Table1[Aspecto fortalecido (Riesgo)],Calificaciones!$L25,Table1[Cumplimiento (SI/NO/NA)],"SI")+SUMIFS(Table1[Máx posible],Table1[OP 4.09],TRUE,Table1[Rubro],Calificaciones!M$12,Table1[Aspecto fortalecido (Riesgo)],Calificaciones!$L25,Table1[Cumplimiento (SI/NO/NA)],"No")</f>
        <v>2</v>
      </c>
      <c r="N25" s="80">
        <f>+SUMIFS(Table1[Máx posible],Table1[OP 4.09],TRUE,Table1[Rubro],Calificaciones!N$12,Table1[Aspecto fortalecido (Riesgo)],Calificaciones!$L25,Table1[Cumplimiento (SI/NO/NA)],"SI")+SUMIFS(Table1[Máx posible],Table1[OP 4.09],TRUE,Table1[Rubro],Calificaciones!N$12,Table1[Aspecto fortalecido (Riesgo)],Calificaciones!$L25,Table1[Cumplimiento (SI/NO/NA)],"No")</f>
        <v>0</v>
      </c>
      <c r="O25" s="80">
        <f>+SUMIFS(Table1[Máx posible],Table1[OP 4.09],TRUE,Table1[Rubro],Calificaciones!O$12,Table1[Aspecto fortalecido (Riesgo)],Calificaciones!$L25,Table1[Cumplimiento (SI/NO/NA)],"SI")+SUMIFS(Table1[Máx posible],Table1[OP 4.09],TRUE,Table1[Rubro],Calificaciones!O$12,Table1[Aspecto fortalecido (Riesgo)],Calificaciones!$L25,Table1[Cumplimiento (SI/NO/NA)],"No")</f>
        <v>0</v>
      </c>
      <c r="P25" s="80">
        <f>+SUMIFS(Table1[Máx posible],Table1[OP 4.09],TRUE,Table1[Rubro],Calificaciones!P$12,Table1[Aspecto fortalecido (Riesgo)],Calificaciones!$L25,Table1[Cumplimiento (SI/NO/NA)],"SI")+SUMIFS(Table1[Máx posible],Table1[OP 4.09],TRUE,Table1[Rubro],Calificaciones!P$12,Table1[Aspecto fortalecido (Riesgo)],Calificaciones!$L25,Table1[Cumplimiento (SI/NO/NA)],"No")</f>
        <v>8</v>
      </c>
      <c r="Q25" s="80">
        <f t="shared" ref="Q25" si="9">SUM(M25:P25)</f>
        <v>10</v>
      </c>
      <c r="R25" s="74">
        <f>+SUM(Q25:Q27)</f>
        <v>22</v>
      </c>
    </row>
    <row r="26" spans="2:18">
      <c r="B26" s="194"/>
      <c r="C26" s="72" t="s">
        <v>387</v>
      </c>
      <c r="D26" s="80">
        <f>+SUMIFS(Table1[Máx posible],Table1[Actividad tipo REDD+],Calificaciones!$B$21,Table1[Rubro],Calificaciones!D$12,Table1[Aspecto fortalecido (Riesgo)],Calificaciones!$C26,Table1[Cumplimiento (SI/NO/NA)],"SI")+SUMIFS(Table1[Máx posible],Table1[Actividad tipo REDD+],Calificaciones!$B$21,Table1[Rubro],Calificaciones!D$12,Table1[Aspecto fortalecido (Riesgo)],Calificaciones!$C26,Table1[Cumplimiento (SI/NO/NA)],"No")</f>
        <v>2</v>
      </c>
      <c r="E26" s="80">
        <f>+SUMIFS(Table1[Máx posible],Table1[Actividad tipo REDD+],Calificaciones!$B$21,Table1[Rubro],Calificaciones!E$12,Table1[Aspecto fortalecido (Riesgo)],Calificaciones!$C26,Table1[Cumplimiento (SI/NO/NA)],"SI")+SUMIFS(Table1[Máx posible],Table1[Actividad tipo REDD+],Calificaciones!$B$21,Table1[Rubro],Calificaciones!E$12,Table1[Aspecto fortalecido (Riesgo)],Calificaciones!$C26,Table1[Cumplimiento (SI/NO/NA)],"No")</f>
        <v>0</v>
      </c>
      <c r="F26" s="80">
        <f>+SUMIFS(Table1[Máx posible],Table1[Actividad tipo REDD+],Calificaciones!$B$21,Table1[Rubro],Calificaciones!F$12,Table1[Aspecto fortalecido (Riesgo)],Calificaciones!$C26,Table1[Cumplimiento (SI/NO/NA)],"SI")+SUMIFS(Table1[Máx posible],Table1[Actividad tipo REDD+],Calificaciones!$B$21,Table1[Rubro],Calificaciones!F$12,Table1[Aspecto fortalecido (Riesgo)],Calificaciones!$C26,Table1[Cumplimiento (SI/NO/NA)],"No")</f>
        <v>0</v>
      </c>
      <c r="G26" s="80">
        <f>+SUMIFS(Table1[Máx posible],Table1[Actividad tipo REDD+],Calificaciones!$B$21,Table1[Rubro],Calificaciones!G$12,Table1[Aspecto fortalecido (Riesgo)],Calificaciones!$C26,Table1[Cumplimiento (SI/NO/NA)],"SI")+SUMIFS(Table1[Máx posible],Table1[Actividad tipo REDD+],Calificaciones!$B$21,Table1[Rubro],Calificaciones!G$12,Table1[Aspecto fortalecido (Riesgo)],Calificaciones!$C26,Table1[Cumplimiento (SI/NO/NA)],"No")</f>
        <v>11</v>
      </c>
      <c r="H26" s="80">
        <f t="shared" si="8"/>
        <v>13</v>
      </c>
      <c r="K26" s="86" t="s">
        <v>646</v>
      </c>
      <c r="L26" s="2" t="s">
        <v>379</v>
      </c>
      <c r="M26" s="80">
        <f>+SUMIFS(Table1[Máx posible],Table1[OP 4.09],TRUE,Table1[Rubro],Calificaciones!M$12,Table1[Aspecto fortalecido (Riesgo)],Calificaciones!$L26,Table1[Cumplimiento (SI/NO/NA)],"SI")+SUMIFS(Table1[Máx posible],Table1[OP 4.09],TRUE,Table1[Rubro],Calificaciones!M$12,Table1[Aspecto fortalecido (Riesgo)],Calificaciones!$L26,Table1[Cumplimiento (SI/NO/NA)],"No")</f>
        <v>0</v>
      </c>
      <c r="N26" s="80">
        <f>+SUMIFS(Table1[Máx posible],Table1[OP 4.09],TRUE,Table1[Rubro],Calificaciones!N$12,Table1[Aspecto fortalecido (Riesgo)],Calificaciones!$L26,Table1[Cumplimiento (SI/NO/NA)],"SI")+SUMIFS(Table1[Máx posible],Table1[OP 4.09],TRUE,Table1[Rubro],Calificaciones!N$12,Table1[Aspecto fortalecido (Riesgo)],Calificaciones!$L26,Table1[Cumplimiento (SI/NO/NA)],"No")</f>
        <v>0</v>
      </c>
      <c r="O26" s="80">
        <f>+SUMIFS(Table1[Máx posible],Table1[OP 4.09],TRUE,Table1[Rubro],Calificaciones!O$12,Table1[Aspecto fortalecido (Riesgo)],Calificaciones!$L26,Table1[Cumplimiento (SI/NO/NA)],"SI")+SUMIFS(Table1[Máx posible],Table1[OP 4.09],TRUE,Table1[Rubro],Calificaciones!O$12,Table1[Aspecto fortalecido (Riesgo)],Calificaciones!$L26,Table1[Cumplimiento (SI/NO/NA)],"No")</f>
        <v>0</v>
      </c>
      <c r="P26" s="80">
        <f>+SUMIFS(Table1[Máx posible],Table1[OP 4.09],TRUE,Table1[Rubro],Calificaciones!P$12,Table1[Aspecto fortalecido (Riesgo)],Calificaciones!$L26,Table1[Cumplimiento (SI/NO/NA)],"SI")+SUMIFS(Table1[Máx posible],Table1[OP 4.09],TRUE,Table1[Rubro],Calificaciones!P$12,Table1[Aspecto fortalecido (Riesgo)],Calificaciones!$L26,Table1[Cumplimiento (SI/NO/NA)],"No")</f>
        <v>0</v>
      </c>
      <c r="Q26" s="80">
        <f t="shared" ref="Q26:Q27" si="10">SUM(M26:P26)</f>
        <v>0</v>
      </c>
      <c r="R26" s="74"/>
    </row>
    <row r="27" spans="2:18" ht="16" thickBot="1">
      <c r="B27" s="194"/>
      <c r="C27" s="72" t="s">
        <v>379</v>
      </c>
      <c r="D27" s="80">
        <f>+SUMIFS(Table1[Máx posible],Table1[Actividad tipo REDD+],Calificaciones!$B$21,Table1[Rubro],Calificaciones!D$12,Table1[Aspecto fortalecido (Riesgo)],Calificaciones!$C27,Table1[Cumplimiento (SI/NO/NA)],"SI")+SUMIFS(Table1[Máx posible],Table1[Actividad tipo REDD+],Calificaciones!$B$21,Table1[Rubro],Calificaciones!D$12,Table1[Aspecto fortalecido (Riesgo)],Calificaciones!$C27,Table1[Cumplimiento (SI/NO/NA)],"No")</f>
        <v>0</v>
      </c>
      <c r="E27" s="80">
        <f>+SUMIFS(Table1[Máx posible],Table1[Actividad tipo REDD+],Calificaciones!$B$21,Table1[Rubro],Calificaciones!E$12,Table1[Aspecto fortalecido (Riesgo)],Calificaciones!$C27,Table1[Cumplimiento (SI/NO/NA)],"SI")+SUMIFS(Table1[Máx posible],Table1[Actividad tipo REDD+],Calificaciones!$B$21,Table1[Rubro],Calificaciones!E$12,Table1[Aspecto fortalecido (Riesgo)],Calificaciones!$C27,Table1[Cumplimiento (SI/NO/NA)],"No")</f>
        <v>0</v>
      </c>
      <c r="F27" s="80">
        <f>+SUMIFS(Table1[Máx posible],Table1[Actividad tipo REDD+],Calificaciones!$B$21,Table1[Rubro],Calificaciones!F$12,Table1[Aspecto fortalecido (Riesgo)],Calificaciones!$C27,Table1[Cumplimiento (SI/NO/NA)],"SI")+SUMIFS(Table1[Máx posible],Table1[Actividad tipo REDD+],Calificaciones!$B$21,Table1[Rubro],Calificaciones!F$12,Table1[Aspecto fortalecido (Riesgo)],Calificaciones!$C27,Table1[Cumplimiento (SI/NO/NA)],"No")</f>
        <v>0</v>
      </c>
      <c r="G27" s="80">
        <f>+SUMIFS(Table1[Máx posible],Table1[Actividad tipo REDD+],Calificaciones!$B$21,Table1[Rubro],Calificaciones!G$12,Table1[Aspecto fortalecido (Riesgo)],Calificaciones!$C27,Table1[Cumplimiento (SI/NO/NA)],"SI")+SUMIFS(Table1[Máx posible],Table1[Actividad tipo REDD+],Calificaciones!$B$21,Table1[Rubro],Calificaciones!G$12,Table1[Aspecto fortalecido (Riesgo)],Calificaciones!$C27,Table1[Cumplimiento (SI/NO/NA)],"No")</f>
        <v>3</v>
      </c>
      <c r="H27" s="80">
        <f t="shared" si="8"/>
        <v>3</v>
      </c>
      <c r="K27" s="109" t="s">
        <v>646</v>
      </c>
      <c r="L27" s="84" t="s">
        <v>397</v>
      </c>
      <c r="M27" s="81">
        <f>+SUMIFS(Table1[Máx posible],Table1[OP 4.09],TRUE,Table1[Rubro],Calificaciones!M$12,Table1[Aspecto fortalecido (Riesgo)],Calificaciones!$L27,Table1[Cumplimiento (SI/NO/NA)],"SI")+SUMIFS(Table1[Máx posible],Table1[OP 4.09],TRUE,Table1[Rubro],Calificaciones!M$12,Table1[Aspecto fortalecido (Riesgo)],Calificaciones!$L27,Table1[Cumplimiento (SI/NO/NA)],"No")</f>
        <v>6</v>
      </c>
      <c r="N27" s="81">
        <f>+SUMIFS(Table1[Máx posible],Table1[OP 4.09],TRUE,Table1[Rubro],Calificaciones!N$12,Table1[Aspecto fortalecido (Riesgo)],Calificaciones!$L27,Table1[Cumplimiento (SI/NO/NA)],"SI")+SUMIFS(Table1[Máx posible],Table1[OP 4.09],TRUE,Table1[Rubro],Calificaciones!N$12,Table1[Aspecto fortalecido (Riesgo)],Calificaciones!$L27,Table1[Cumplimiento (SI/NO/NA)],"No")</f>
        <v>0</v>
      </c>
      <c r="O27" s="81">
        <f>+SUMIFS(Table1[Máx posible],Table1[OP 4.09],TRUE,Table1[Rubro],Calificaciones!O$12,Table1[Aspecto fortalecido (Riesgo)],Calificaciones!$L27,Table1[Cumplimiento (SI/NO/NA)],"SI")+SUMIFS(Table1[Máx posible],Table1[OP 4.09],TRUE,Table1[Rubro],Calificaciones!O$12,Table1[Aspecto fortalecido (Riesgo)],Calificaciones!$L27,Table1[Cumplimiento (SI/NO/NA)],"No")</f>
        <v>0</v>
      </c>
      <c r="P27" s="81">
        <f>+SUMIFS(Table1[Máx posible],Table1[OP 4.09],TRUE,Table1[Rubro],Calificaciones!P$12,Table1[Aspecto fortalecido (Riesgo)],Calificaciones!$L27,Table1[Cumplimiento (SI/NO/NA)],"SI")+SUMIFS(Table1[Máx posible],Table1[OP 4.09],TRUE,Table1[Rubro],Calificaciones!P$12,Table1[Aspecto fortalecido (Riesgo)],Calificaciones!$L27,Table1[Cumplimiento (SI/NO/NA)],"No")</f>
        <v>6</v>
      </c>
      <c r="Q27" s="81">
        <f t="shared" si="10"/>
        <v>12</v>
      </c>
      <c r="R27" s="78"/>
    </row>
    <row r="28" spans="2:18" ht="31.5" thickBot="1">
      <c r="B28" s="195"/>
      <c r="C28" s="77" t="s">
        <v>397</v>
      </c>
      <c r="D28" s="81">
        <f>+SUMIFS(Table1[Máx posible],Table1[Actividad tipo REDD+],Calificaciones!$B$21,Table1[Rubro],Calificaciones!D$12,Table1[Aspecto fortalecido (Riesgo)],Calificaciones!$C28,Table1[Cumplimiento (SI/NO/NA)],"SI")+SUMIFS(Table1[Máx posible],Table1[Actividad tipo REDD+],Calificaciones!$B$21,Table1[Rubro],Calificaciones!D$12,Table1[Aspecto fortalecido (Riesgo)],Calificaciones!$C28,Table1[Cumplimiento (SI/NO/NA)],"No")</f>
        <v>6</v>
      </c>
      <c r="E28" s="81">
        <f>+SUMIFS(Table1[Máx posible],Table1[Actividad tipo REDD+],Calificaciones!$B$21,Table1[Rubro],Calificaciones!E$12,Table1[Aspecto fortalecido (Riesgo)],Calificaciones!$C28,Table1[Cumplimiento (SI/NO/NA)],"SI")+SUMIFS(Table1[Máx posible],Table1[Actividad tipo REDD+],Calificaciones!$B$21,Table1[Rubro],Calificaciones!E$12,Table1[Aspecto fortalecido (Riesgo)],Calificaciones!$C28,Table1[Cumplimiento (SI/NO/NA)],"No")</f>
        <v>0</v>
      </c>
      <c r="F28" s="81">
        <f>+SUMIFS(Table1[Máx posible],Table1[Actividad tipo REDD+],Calificaciones!$B$21,Table1[Rubro],Calificaciones!F$12,Table1[Aspecto fortalecido (Riesgo)],Calificaciones!$C28,Table1[Cumplimiento (SI/NO/NA)],"SI")+SUMIFS(Table1[Máx posible],Table1[Actividad tipo REDD+],Calificaciones!$B$21,Table1[Rubro],Calificaciones!F$12,Table1[Aspecto fortalecido (Riesgo)],Calificaciones!$C28,Table1[Cumplimiento (SI/NO/NA)],"No")</f>
        <v>0</v>
      </c>
      <c r="G28" s="81">
        <f>+SUMIFS(Table1[Máx posible],Table1[Actividad tipo REDD+],Calificaciones!$B$21,Table1[Rubro],Calificaciones!G$12,Table1[Aspecto fortalecido (Riesgo)],Calificaciones!$C28,Table1[Cumplimiento (SI/NO/NA)],"SI")+SUMIFS(Table1[Máx posible],Table1[Actividad tipo REDD+],Calificaciones!$B$21,Table1[Rubro],Calificaciones!G$12,Table1[Aspecto fortalecido (Riesgo)],Calificaciones!$C28,Table1[Cumplimiento (SI/NO/NA)],"No")</f>
        <v>6</v>
      </c>
      <c r="H28" s="81">
        <f t="shared" si="8"/>
        <v>12</v>
      </c>
      <c r="I28" s="75"/>
      <c r="K28" s="86" t="s">
        <v>647</v>
      </c>
      <c r="L28" s="2" t="s">
        <v>537</v>
      </c>
      <c r="M28" s="80">
        <f>+SUMIFS(Table1[Máx posible],Table1[OP 4.36],TRUE,Table1[Rubro],Calificaciones!M$12,Table1[Aspecto fortalecido (Riesgo)],Calificaciones!$L28,Table1[Cumplimiento (SI/NO/NA)],"SI")+SUMIFS(Table1[Máx posible],Table1[OP 4.36],TRUE,Table1[Rubro],Calificaciones!M$12,Table1[Aspecto fortalecido (Riesgo)],Calificaciones!$L28,Table1[Cumplimiento (SI/NO/NA)],"No")</f>
        <v>0</v>
      </c>
      <c r="N28" s="80">
        <f>+SUMIFS(Table1[Máx posible],Table1[OP 4.36],TRUE,Table1[Rubro],Calificaciones!N$12,Table1[Aspecto fortalecido (Riesgo)],Calificaciones!$L28,Table1[Cumplimiento (SI/NO/NA)],"SI")+SUMIFS(Table1[Máx posible],Table1[OP 4.36],TRUE,Table1[Rubro],Calificaciones!N$12,Table1[Aspecto fortalecido (Riesgo)],Calificaciones!$L28,Table1[Cumplimiento (SI/NO/NA)],"No")</f>
        <v>0</v>
      </c>
      <c r="O28" s="80">
        <f>+SUMIFS(Table1[Máx posible],Table1[OP 4.36],TRUE,Table1[Rubro],Calificaciones!O$12,Table1[Aspecto fortalecido (Riesgo)],Calificaciones!$L28,Table1[Cumplimiento (SI/NO/NA)],"SI")+SUMIFS(Table1[Máx posible],Table1[OP 4.36],TRUE,Table1[Rubro],Calificaciones!O$12,Table1[Aspecto fortalecido (Riesgo)],Calificaciones!$L28,Table1[Cumplimiento (SI/NO/NA)],"No")</f>
        <v>0</v>
      </c>
      <c r="P28" s="80">
        <f>+SUMIFS(Table1[Máx posible],Table1[OP 4.36],TRUE,Table1[Rubro],Calificaciones!P$12,Table1[Aspecto fortalecido (Riesgo)],Calificaciones!$L28,Table1[Cumplimiento (SI/NO/NA)],"SI")+SUMIFS(Table1[Máx posible],Table1[OP 4.36],TRUE,Table1[Rubro],Calificaciones!P$12,Table1[Aspecto fortalecido (Riesgo)],Calificaciones!$L28,Table1[Cumplimiento (SI/NO/NA)],"No")</f>
        <v>0</v>
      </c>
      <c r="Q28" s="80">
        <f t="shared" ref="Q28" si="11">SUM(M28:P28)</f>
        <v>0</v>
      </c>
      <c r="R28" s="74">
        <f>+SUM(Q28:Q36)</f>
        <v>35</v>
      </c>
    </row>
    <row r="29" spans="2:18" ht="31">
      <c r="B29" s="196" t="s">
        <v>508</v>
      </c>
      <c r="C29" s="72" t="s">
        <v>407</v>
      </c>
      <c r="D29" s="80">
        <f>+SUMIFS(Table1[Máx posible],Table1[Actividad tipo REDD+],Calificaciones!$B$29,Table1[Rubro],Calificaciones!D$12,Table1[Aspecto fortalecido (Riesgo)],Calificaciones!$C29,Table1[Cumplimiento (SI/NO/NA)],"SI")+SUMIFS(Table1[Máx posible],Table1[Actividad tipo REDD+],Calificaciones!$B$29,Table1[Rubro],Calificaciones!D$12,Table1[Aspecto fortalecido (Riesgo)],Calificaciones!$C29,Table1[Cumplimiento (SI/NO/NA)],"No")</f>
        <v>0</v>
      </c>
      <c r="E29" s="80">
        <f>+SUMIFS(Table1[Máx posible],Table1[Actividad tipo REDD+],Calificaciones!$B$29,Table1[Rubro],Calificaciones!E$12,Table1[Aspecto fortalecido (Riesgo)],Calificaciones!$C29,Table1[Cumplimiento (SI/NO/NA)],"SI")+SUMIFS(Table1[Máx posible],Table1[Actividad tipo REDD+],Calificaciones!$B$29,Table1[Rubro],Calificaciones!E$12,Table1[Aspecto fortalecido (Riesgo)],Calificaciones!$C29,Table1[Cumplimiento (SI/NO/NA)],"No")</f>
        <v>0</v>
      </c>
      <c r="F29" s="80">
        <f>+SUMIFS(Table1[Máx posible],Table1[Actividad tipo REDD+],Calificaciones!$B$29,Table1[Rubro],Calificaciones!F$12,Table1[Aspecto fortalecido (Riesgo)],Calificaciones!$C29,Table1[Cumplimiento (SI/NO/NA)],"SI")+SUMIFS(Table1[Máx posible],Table1[Actividad tipo REDD+],Calificaciones!$B$29,Table1[Rubro],Calificaciones!F$12,Table1[Aspecto fortalecido (Riesgo)],Calificaciones!$C29,Table1[Cumplimiento (SI/NO/NA)],"No")</f>
        <v>0</v>
      </c>
      <c r="G29" s="80">
        <f>+SUMIFS(Table1[Máx posible],Table1[Actividad tipo REDD+],Calificaciones!$B$29,Table1[Rubro],Calificaciones!G$12,Table1[Aspecto fortalecido (Riesgo)],Calificaciones!$C29,Table1[Cumplimiento (SI/NO/NA)],"SI")+SUMIFS(Table1[Máx posible],Table1[Actividad tipo REDD+],Calificaciones!$B$29,Table1[Rubro],Calificaciones!G$12,Table1[Aspecto fortalecido (Riesgo)],Calificaciones!$C29,Table1[Cumplimiento (SI/NO/NA)],"No")</f>
        <v>0</v>
      </c>
      <c r="H29" s="80">
        <f t="shared" ref="H29" si="12">SUM(D29:G29)</f>
        <v>0</v>
      </c>
      <c r="I29">
        <f>+SUM(H29:H34)</f>
        <v>0</v>
      </c>
      <c r="K29" s="86" t="s">
        <v>647</v>
      </c>
      <c r="L29" s="2" t="s">
        <v>547</v>
      </c>
      <c r="M29" s="80">
        <f>+SUMIFS(Table1[Máx posible],Table1[OP 4.36],TRUE,Table1[Rubro],Calificaciones!M$12,Table1[Aspecto fortalecido (Riesgo)],Calificaciones!$L29,Table1[Cumplimiento (SI/NO/NA)],"SI")+SUMIFS(Table1[Máx posible],Table1[OP 4.36],TRUE,Table1[Rubro],Calificaciones!M$12,Table1[Aspecto fortalecido (Riesgo)],Calificaciones!$L29,Table1[Cumplimiento (SI/NO/NA)],"No")</f>
        <v>0</v>
      </c>
      <c r="N29" s="80">
        <f>+SUMIFS(Table1[Máx posible],Table1[OP 4.36],TRUE,Table1[Rubro],Calificaciones!N$12,Table1[Aspecto fortalecido (Riesgo)],Calificaciones!$L29,Table1[Cumplimiento (SI/NO/NA)],"SI")+SUMIFS(Table1[Máx posible],Table1[OP 4.36],TRUE,Table1[Rubro],Calificaciones!N$12,Table1[Aspecto fortalecido (Riesgo)],Calificaciones!$L29,Table1[Cumplimiento (SI/NO/NA)],"No")</f>
        <v>0</v>
      </c>
      <c r="O29" s="80">
        <f>+SUMIFS(Table1[Máx posible],Table1[OP 4.36],TRUE,Table1[Rubro],Calificaciones!O$12,Table1[Aspecto fortalecido (Riesgo)],Calificaciones!$L29,Table1[Cumplimiento (SI/NO/NA)],"SI")+SUMIFS(Table1[Máx posible],Table1[OP 4.36],TRUE,Table1[Rubro],Calificaciones!O$12,Table1[Aspecto fortalecido (Riesgo)],Calificaciones!$L29,Table1[Cumplimiento (SI/NO/NA)],"No")</f>
        <v>0</v>
      </c>
      <c r="P29" s="80">
        <f>+SUMIFS(Table1[Máx posible],Table1[OP 4.36],TRUE,Table1[Rubro],Calificaciones!P$12,Table1[Aspecto fortalecido (Riesgo)],Calificaciones!$L29,Table1[Cumplimiento (SI/NO/NA)],"SI")+SUMIFS(Table1[Máx posible],Table1[OP 4.36],TRUE,Table1[Rubro],Calificaciones!P$12,Table1[Aspecto fortalecido (Riesgo)],Calificaciones!$L29,Table1[Cumplimiento (SI/NO/NA)],"No")</f>
        <v>0</v>
      </c>
      <c r="Q29" s="80">
        <f t="shared" ref="Q29:Q36" si="13">SUM(M29:P29)</f>
        <v>0</v>
      </c>
      <c r="R29" s="74"/>
    </row>
    <row r="30" spans="2:18">
      <c r="B30" s="197"/>
      <c r="C30" s="72" t="s">
        <v>352</v>
      </c>
      <c r="D30" s="80">
        <f>+SUMIFS(Table1[Máx posible],Table1[Actividad tipo REDD+],Calificaciones!$B$29,Table1[Rubro],Calificaciones!D$12,Table1[Aspecto fortalecido (Riesgo)],Calificaciones!$C30,Table1[Cumplimiento (SI/NO/NA)],"SI")+SUMIFS(Table1[Máx posible],Table1[Actividad tipo REDD+],Calificaciones!$B$29,Table1[Rubro],Calificaciones!D$12,Table1[Aspecto fortalecido (Riesgo)],Calificaciones!$C30,Table1[Cumplimiento (SI/NO/NA)],"No")</f>
        <v>0</v>
      </c>
      <c r="E30" s="80">
        <f>+SUMIFS(Table1[Máx posible],Table1[Actividad tipo REDD+],Calificaciones!$B$29,Table1[Rubro],Calificaciones!E$12,Table1[Aspecto fortalecido (Riesgo)],Calificaciones!$C30,Table1[Cumplimiento (SI/NO/NA)],"SI")+SUMIFS(Table1[Máx posible],Table1[Actividad tipo REDD+],Calificaciones!$B$29,Table1[Rubro],Calificaciones!E$12,Table1[Aspecto fortalecido (Riesgo)],Calificaciones!$C30,Table1[Cumplimiento (SI/NO/NA)],"No")</f>
        <v>0</v>
      </c>
      <c r="F30" s="80">
        <f>+SUMIFS(Table1[Máx posible],Table1[Actividad tipo REDD+],Calificaciones!$B$29,Table1[Rubro],Calificaciones!F$12,Table1[Aspecto fortalecido (Riesgo)],Calificaciones!$C30,Table1[Cumplimiento (SI/NO/NA)],"SI")+SUMIFS(Table1[Máx posible],Table1[Actividad tipo REDD+],Calificaciones!$B$29,Table1[Rubro],Calificaciones!F$12,Table1[Aspecto fortalecido (Riesgo)],Calificaciones!$C30,Table1[Cumplimiento (SI/NO/NA)],"No")</f>
        <v>0</v>
      </c>
      <c r="G30" s="80">
        <f>+SUMIFS(Table1[Máx posible],Table1[Actividad tipo REDD+],Calificaciones!$B$29,Table1[Rubro],Calificaciones!G$12,Table1[Aspecto fortalecido (Riesgo)],Calificaciones!$C30,Table1[Cumplimiento (SI/NO/NA)],"SI")+SUMIFS(Table1[Máx posible],Table1[Actividad tipo REDD+],Calificaciones!$B$29,Table1[Rubro],Calificaciones!G$12,Table1[Aspecto fortalecido (Riesgo)],Calificaciones!$C30,Table1[Cumplimiento (SI/NO/NA)],"No")</f>
        <v>0</v>
      </c>
      <c r="H30" s="80">
        <f t="shared" ref="H30:H34" si="14">SUM(D30:G30)</f>
        <v>0</v>
      </c>
      <c r="K30" s="86" t="s">
        <v>647</v>
      </c>
      <c r="L30" s="2" t="s">
        <v>374</v>
      </c>
      <c r="M30" s="80">
        <f>+SUMIFS(Table1[Máx posible],Table1[OP 4.36],TRUE,Table1[Rubro],Calificaciones!M$12,Table1[Aspecto fortalecido (Riesgo)],Calificaciones!$L30,Table1[Cumplimiento (SI/NO/NA)],"SI")+SUMIFS(Table1[Máx posible],Table1[OP 4.36],TRUE,Table1[Rubro],Calificaciones!M$12,Table1[Aspecto fortalecido (Riesgo)],Calificaciones!$L30,Table1[Cumplimiento (SI/NO/NA)],"No")</f>
        <v>0</v>
      </c>
      <c r="N30" s="80">
        <f>+SUMIFS(Table1[Máx posible],Table1[OP 4.36],TRUE,Table1[Rubro],Calificaciones!N$12,Table1[Aspecto fortalecido (Riesgo)],Calificaciones!$L30,Table1[Cumplimiento (SI/NO/NA)],"SI")+SUMIFS(Table1[Máx posible],Table1[OP 4.36],TRUE,Table1[Rubro],Calificaciones!N$12,Table1[Aspecto fortalecido (Riesgo)],Calificaciones!$L30,Table1[Cumplimiento (SI/NO/NA)],"No")</f>
        <v>0</v>
      </c>
      <c r="O30" s="80">
        <f>+SUMIFS(Table1[Máx posible],Table1[OP 4.36],TRUE,Table1[Rubro],Calificaciones!O$12,Table1[Aspecto fortalecido (Riesgo)],Calificaciones!$L30,Table1[Cumplimiento (SI/NO/NA)],"SI")+SUMIFS(Table1[Máx posible],Table1[OP 4.36],TRUE,Table1[Rubro],Calificaciones!O$12,Table1[Aspecto fortalecido (Riesgo)],Calificaciones!$L30,Table1[Cumplimiento (SI/NO/NA)],"No")</f>
        <v>0</v>
      </c>
      <c r="P30" s="80">
        <f>+SUMIFS(Table1[Máx posible],Table1[OP 4.36],TRUE,Table1[Rubro],Calificaciones!P$12,Table1[Aspecto fortalecido (Riesgo)],Calificaciones!$L30,Table1[Cumplimiento (SI/NO/NA)],"SI")+SUMIFS(Table1[Máx posible],Table1[OP 4.36],TRUE,Table1[Rubro],Calificaciones!P$12,Table1[Aspecto fortalecido (Riesgo)],Calificaciones!$L30,Table1[Cumplimiento (SI/NO/NA)],"No")</f>
        <v>3</v>
      </c>
      <c r="Q30" s="80">
        <f t="shared" si="13"/>
        <v>3</v>
      </c>
      <c r="R30" s="74"/>
    </row>
    <row r="31" spans="2:18">
      <c r="B31" s="197"/>
      <c r="C31" s="72" t="s">
        <v>383</v>
      </c>
      <c r="D31" s="80">
        <f>+SUMIFS(Table1[Máx posible],Table1[Actividad tipo REDD+],Calificaciones!$B$29,Table1[Rubro],Calificaciones!D$12,Table1[Aspecto fortalecido (Riesgo)],Calificaciones!$C31,Table1[Cumplimiento (SI/NO/NA)],"SI")+SUMIFS(Table1[Máx posible],Table1[Actividad tipo REDD+],Calificaciones!$B$29,Table1[Rubro],Calificaciones!D$12,Table1[Aspecto fortalecido (Riesgo)],Calificaciones!$C31,Table1[Cumplimiento (SI/NO/NA)],"No")</f>
        <v>0</v>
      </c>
      <c r="E31" s="80">
        <f>+SUMIFS(Table1[Máx posible],Table1[Actividad tipo REDD+],Calificaciones!$B$29,Table1[Rubro],Calificaciones!E$12,Table1[Aspecto fortalecido (Riesgo)],Calificaciones!$C31,Table1[Cumplimiento (SI/NO/NA)],"SI")+SUMIFS(Table1[Máx posible],Table1[Actividad tipo REDD+],Calificaciones!$B$29,Table1[Rubro],Calificaciones!E$12,Table1[Aspecto fortalecido (Riesgo)],Calificaciones!$C31,Table1[Cumplimiento (SI/NO/NA)],"No")</f>
        <v>0</v>
      </c>
      <c r="F31" s="80">
        <f>+SUMIFS(Table1[Máx posible],Table1[Actividad tipo REDD+],Calificaciones!$B$29,Table1[Rubro],Calificaciones!F$12,Table1[Aspecto fortalecido (Riesgo)],Calificaciones!$C31,Table1[Cumplimiento (SI/NO/NA)],"SI")+SUMIFS(Table1[Máx posible],Table1[Actividad tipo REDD+],Calificaciones!$B$29,Table1[Rubro],Calificaciones!F$12,Table1[Aspecto fortalecido (Riesgo)],Calificaciones!$C31,Table1[Cumplimiento (SI/NO/NA)],"No")</f>
        <v>0</v>
      </c>
      <c r="G31" s="80">
        <f>+SUMIFS(Table1[Máx posible],Table1[Actividad tipo REDD+],Calificaciones!$B$29,Table1[Rubro],Calificaciones!G$12,Table1[Aspecto fortalecido (Riesgo)],Calificaciones!$C31,Table1[Cumplimiento (SI/NO/NA)],"SI")+SUMIFS(Table1[Máx posible],Table1[Actividad tipo REDD+],Calificaciones!$B$29,Table1[Rubro],Calificaciones!G$12,Table1[Aspecto fortalecido (Riesgo)],Calificaciones!$C31,Table1[Cumplimiento (SI/NO/NA)],"No")</f>
        <v>0</v>
      </c>
      <c r="H31" s="80">
        <f t="shared" si="14"/>
        <v>0</v>
      </c>
      <c r="K31" s="86" t="s">
        <v>647</v>
      </c>
      <c r="L31" s="2" t="s">
        <v>543</v>
      </c>
      <c r="M31" s="80">
        <f>+SUMIFS(Table1[Máx posible],Table1[OP 4.36],TRUE,Table1[Rubro],Calificaciones!M$12,Table1[Aspecto fortalecido (Riesgo)],Calificaciones!$L31,Table1[Cumplimiento (SI/NO/NA)],"SI")+SUMIFS(Table1[Máx posible],Table1[OP 4.36],TRUE,Table1[Rubro],Calificaciones!M$12,Table1[Aspecto fortalecido (Riesgo)],Calificaciones!$L31,Table1[Cumplimiento (SI/NO/NA)],"No")</f>
        <v>0</v>
      </c>
      <c r="N31" s="80">
        <f>+SUMIFS(Table1[Máx posible],Table1[OP 4.36],TRUE,Table1[Rubro],Calificaciones!N$12,Table1[Aspecto fortalecido (Riesgo)],Calificaciones!$L31,Table1[Cumplimiento (SI/NO/NA)],"SI")+SUMIFS(Table1[Máx posible],Table1[OP 4.36],TRUE,Table1[Rubro],Calificaciones!N$12,Table1[Aspecto fortalecido (Riesgo)],Calificaciones!$L31,Table1[Cumplimiento (SI/NO/NA)],"No")</f>
        <v>0</v>
      </c>
      <c r="O31" s="80">
        <f>+SUMIFS(Table1[Máx posible],Table1[OP 4.36],TRUE,Table1[Rubro],Calificaciones!O$12,Table1[Aspecto fortalecido (Riesgo)],Calificaciones!$L31,Table1[Cumplimiento (SI/NO/NA)],"SI")+SUMIFS(Table1[Máx posible],Table1[OP 4.36],TRUE,Table1[Rubro],Calificaciones!O$12,Table1[Aspecto fortalecido (Riesgo)],Calificaciones!$L31,Table1[Cumplimiento (SI/NO/NA)],"No")</f>
        <v>0</v>
      </c>
      <c r="P31" s="80">
        <f>+SUMIFS(Table1[Máx posible],Table1[OP 4.36],TRUE,Table1[Rubro],Calificaciones!P$12,Table1[Aspecto fortalecido (Riesgo)],Calificaciones!$L31,Table1[Cumplimiento (SI/NO/NA)],"SI")+SUMIFS(Table1[Máx posible],Table1[OP 4.36],TRUE,Table1[Rubro],Calificaciones!P$12,Table1[Aspecto fortalecido (Riesgo)],Calificaciones!$L31,Table1[Cumplimiento (SI/NO/NA)],"No")</f>
        <v>0</v>
      </c>
      <c r="Q31" s="80">
        <f t="shared" si="13"/>
        <v>0</v>
      </c>
      <c r="R31" s="74"/>
    </row>
    <row r="32" spans="2:18">
      <c r="B32" s="197"/>
      <c r="C32" s="72" t="s">
        <v>387</v>
      </c>
      <c r="D32" s="80">
        <f>+SUMIFS(Table1[Máx posible],Table1[Actividad tipo REDD+],Calificaciones!$B$29,Table1[Rubro],Calificaciones!D$12,Table1[Aspecto fortalecido (Riesgo)],Calificaciones!$C32,Table1[Cumplimiento (SI/NO/NA)],"SI")+SUMIFS(Table1[Máx posible],Table1[Actividad tipo REDD+],Calificaciones!$B$29,Table1[Rubro],Calificaciones!D$12,Table1[Aspecto fortalecido (Riesgo)],Calificaciones!$C32,Table1[Cumplimiento (SI/NO/NA)],"No")</f>
        <v>0</v>
      </c>
      <c r="E32" s="80">
        <f>+SUMIFS(Table1[Máx posible],Table1[Actividad tipo REDD+],Calificaciones!$B$29,Table1[Rubro],Calificaciones!E$12,Table1[Aspecto fortalecido (Riesgo)],Calificaciones!$C32,Table1[Cumplimiento (SI/NO/NA)],"SI")+SUMIFS(Table1[Máx posible],Table1[Actividad tipo REDD+],Calificaciones!$B$29,Table1[Rubro],Calificaciones!E$12,Table1[Aspecto fortalecido (Riesgo)],Calificaciones!$C32,Table1[Cumplimiento (SI/NO/NA)],"No")</f>
        <v>0</v>
      </c>
      <c r="F32" s="80">
        <f>+SUMIFS(Table1[Máx posible],Table1[Actividad tipo REDD+],Calificaciones!$B$29,Table1[Rubro],Calificaciones!F$12,Table1[Aspecto fortalecido (Riesgo)],Calificaciones!$C32,Table1[Cumplimiento (SI/NO/NA)],"SI")+SUMIFS(Table1[Máx posible],Table1[Actividad tipo REDD+],Calificaciones!$B$29,Table1[Rubro],Calificaciones!F$12,Table1[Aspecto fortalecido (Riesgo)],Calificaciones!$C32,Table1[Cumplimiento (SI/NO/NA)],"No")</f>
        <v>0</v>
      </c>
      <c r="G32" s="80">
        <f>+SUMIFS(Table1[Máx posible],Table1[Actividad tipo REDD+],Calificaciones!$B$29,Table1[Rubro],Calificaciones!G$12,Table1[Aspecto fortalecido (Riesgo)],Calificaciones!$C32,Table1[Cumplimiento (SI/NO/NA)],"SI")+SUMIFS(Table1[Máx posible],Table1[Actividad tipo REDD+],Calificaciones!$B$29,Table1[Rubro],Calificaciones!G$12,Table1[Aspecto fortalecido (Riesgo)],Calificaciones!$C32,Table1[Cumplimiento (SI/NO/NA)],"No")</f>
        <v>0</v>
      </c>
      <c r="H32" s="80">
        <f t="shared" si="14"/>
        <v>0</v>
      </c>
      <c r="K32" s="86" t="s">
        <v>647</v>
      </c>
      <c r="L32" s="2" t="s">
        <v>352</v>
      </c>
      <c r="M32" s="80">
        <f>+SUMIFS(Table1[Máx posible],Table1[OP 4.36],TRUE,Table1[Rubro],Calificaciones!M$12,Table1[Aspecto fortalecido (Riesgo)],Calificaciones!$L32,Table1[Cumplimiento (SI/NO/NA)],"SI")+SUMIFS(Table1[Máx posible],Table1[OP 4.36],TRUE,Table1[Rubro],Calificaciones!M$12,Table1[Aspecto fortalecido (Riesgo)],Calificaciones!$L32,Table1[Cumplimiento (SI/NO/NA)],"No")</f>
        <v>5</v>
      </c>
      <c r="N32" s="80">
        <f>+SUMIFS(Table1[Máx posible],Table1[OP 4.36],TRUE,Table1[Rubro],Calificaciones!N$12,Table1[Aspecto fortalecido (Riesgo)],Calificaciones!$L32,Table1[Cumplimiento (SI/NO/NA)],"SI")+SUMIFS(Table1[Máx posible],Table1[OP 4.36],TRUE,Table1[Rubro],Calificaciones!N$12,Table1[Aspecto fortalecido (Riesgo)],Calificaciones!$L32,Table1[Cumplimiento (SI/NO/NA)],"No")</f>
        <v>0</v>
      </c>
      <c r="O32" s="80">
        <f>+SUMIFS(Table1[Máx posible],Table1[OP 4.36],TRUE,Table1[Rubro],Calificaciones!O$12,Table1[Aspecto fortalecido (Riesgo)],Calificaciones!$L32,Table1[Cumplimiento (SI/NO/NA)],"SI")+SUMIFS(Table1[Máx posible],Table1[OP 4.36],TRUE,Table1[Rubro],Calificaciones!O$12,Table1[Aspecto fortalecido (Riesgo)],Calificaciones!$L32,Table1[Cumplimiento (SI/NO/NA)],"No")</f>
        <v>0</v>
      </c>
      <c r="P32" s="80">
        <f>+SUMIFS(Table1[Máx posible],Table1[OP 4.36],TRUE,Table1[Rubro],Calificaciones!P$12,Table1[Aspecto fortalecido (Riesgo)],Calificaciones!$L32,Table1[Cumplimiento (SI/NO/NA)],"SI")+SUMIFS(Table1[Máx posible],Table1[OP 4.36],TRUE,Table1[Rubro],Calificaciones!P$12,Table1[Aspecto fortalecido (Riesgo)],Calificaciones!$L32,Table1[Cumplimiento (SI/NO/NA)],"No")</f>
        <v>12</v>
      </c>
      <c r="Q32" s="80">
        <f t="shared" si="13"/>
        <v>17</v>
      </c>
      <c r="R32" s="74"/>
    </row>
    <row r="33" spans="2:18">
      <c r="B33" s="197"/>
      <c r="C33" s="72" t="s">
        <v>379</v>
      </c>
      <c r="D33" s="80">
        <f>+SUMIFS(Table1[Máx posible],Table1[Actividad tipo REDD+],Calificaciones!$B$29,Table1[Rubro],Calificaciones!D$12,Table1[Aspecto fortalecido (Riesgo)],Calificaciones!$C33,Table1[Cumplimiento (SI/NO/NA)],"SI")+SUMIFS(Table1[Máx posible],Table1[Actividad tipo REDD+],Calificaciones!$B$29,Table1[Rubro],Calificaciones!D$12,Table1[Aspecto fortalecido (Riesgo)],Calificaciones!$C33,Table1[Cumplimiento (SI/NO/NA)],"No")</f>
        <v>0</v>
      </c>
      <c r="E33" s="80">
        <f>+SUMIFS(Table1[Máx posible],Table1[Actividad tipo REDD+],Calificaciones!$B$29,Table1[Rubro],Calificaciones!E$12,Table1[Aspecto fortalecido (Riesgo)],Calificaciones!$C33,Table1[Cumplimiento (SI/NO/NA)],"SI")+SUMIFS(Table1[Máx posible],Table1[Actividad tipo REDD+],Calificaciones!$B$29,Table1[Rubro],Calificaciones!E$12,Table1[Aspecto fortalecido (Riesgo)],Calificaciones!$C33,Table1[Cumplimiento (SI/NO/NA)],"No")</f>
        <v>0</v>
      </c>
      <c r="F33" s="80">
        <f>+SUMIFS(Table1[Máx posible],Table1[Actividad tipo REDD+],Calificaciones!$B$29,Table1[Rubro],Calificaciones!F$12,Table1[Aspecto fortalecido (Riesgo)],Calificaciones!$C33,Table1[Cumplimiento (SI/NO/NA)],"SI")+SUMIFS(Table1[Máx posible],Table1[Actividad tipo REDD+],Calificaciones!$B$29,Table1[Rubro],Calificaciones!F$12,Table1[Aspecto fortalecido (Riesgo)],Calificaciones!$C33,Table1[Cumplimiento (SI/NO/NA)],"No")</f>
        <v>0</v>
      </c>
      <c r="G33" s="80">
        <f>+SUMIFS(Table1[Máx posible],Table1[Actividad tipo REDD+],Calificaciones!$B$29,Table1[Rubro],Calificaciones!G$12,Table1[Aspecto fortalecido (Riesgo)],Calificaciones!$C33,Table1[Cumplimiento (SI/NO/NA)],"SI")+SUMIFS(Table1[Máx posible],Table1[Actividad tipo REDD+],Calificaciones!$B$29,Table1[Rubro],Calificaciones!G$12,Table1[Aspecto fortalecido (Riesgo)],Calificaciones!$C33,Table1[Cumplimiento (SI/NO/NA)],"No")</f>
        <v>0</v>
      </c>
      <c r="H33" s="80">
        <f t="shared" si="14"/>
        <v>0</v>
      </c>
      <c r="K33" s="86" t="s">
        <v>647</v>
      </c>
      <c r="L33" s="2" t="s">
        <v>331</v>
      </c>
      <c r="M33" s="80">
        <f>+SUMIFS(Table1[Máx posible],Table1[OP 4.36],TRUE,Table1[Rubro],Calificaciones!M$12,Table1[Aspecto fortalecido (Riesgo)],Calificaciones!$L33,Table1[Cumplimiento (SI/NO/NA)],"SI")+SUMIFS(Table1[Máx posible],Table1[OP 4.36],TRUE,Table1[Rubro],Calificaciones!M$12,Table1[Aspecto fortalecido (Riesgo)],Calificaciones!$L33,Table1[Cumplimiento (SI/NO/NA)],"No")</f>
        <v>0</v>
      </c>
      <c r="N33" s="80">
        <f>+SUMIFS(Table1[Máx posible],Table1[OP 4.36],TRUE,Table1[Rubro],Calificaciones!N$12,Table1[Aspecto fortalecido (Riesgo)],Calificaciones!$L33,Table1[Cumplimiento (SI/NO/NA)],"SI")+SUMIFS(Table1[Máx posible],Table1[OP 4.36],TRUE,Table1[Rubro],Calificaciones!N$12,Table1[Aspecto fortalecido (Riesgo)],Calificaciones!$L33,Table1[Cumplimiento (SI/NO/NA)],"No")</f>
        <v>0</v>
      </c>
      <c r="O33" s="80">
        <f>+SUMIFS(Table1[Máx posible],Table1[OP 4.36],TRUE,Table1[Rubro],Calificaciones!O$12,Table1[Aspecto fortalecido (Riesgo)],Calificaciones!$L33,Table1[Cumplimiento (SI/NO/NA)],"SI")+SUMIFS(Table1[Máx posible],Table1[OP 4.36],TRUE,Table1[Rubro],Calificaciones!O$12,Table1[Aspecto fortalecido (Riesgo)],Calificaciones!$L33,Table1[Cumplimiento (SI/NO/NA)],"No")</f>
        <v>5</v>
      </c>
      <c r="P33" s="80">
        <f>+SUMIFS(Table1[Máx posible],Table1[OP 4.36],TRUE,Table1[Rubro],Calificaciones!P$12,Table1[Aspecto fortalecido (Riesgo)],Calificaciones!$L33,Table1[Cumplimiento (SI/NO/NA)],"SI")+SUMIFS(Table1[Máx posible],Table1[OP 4.36],TRUE,Table1[Rubro],Calificaciones!P$12,Table1[Aspecto fortalecido (Riesgo)],Calificaciones!$L33,Table1[Cumplimiento (SI/NO/NA)],"No")</f>
        <v>0</v>
      </c>
      <c r="Q33" s="80">
        <f t="shared" si="13"/>
        <v>5</v>
      </c>
      <c r="R33" s="74"/>
    </row>
    <row r="34" spans="2:18" ht="16" thickBot="1">
      <c r="B34" s="198"/>
      <c r="C34" s="77" t="s">
        <v>397</v>
      </c>
      <c r="D34" s="81">
        <f>+SUMIFS(Table1[Máx posible],Table1[Actividad tipo REDD+],Calificaciones!$B$29,Table1[Rubro],Calificaciones!D$12,Table1[Aspecto fortalecido (Riesgo)],Calificaciones!$C34,Table1[Cumplimiento (SI/NO/NA)],"SI")+SUMIFS(Table1[Máx posible],Table1[Actividad tipo REDD+],Calificaciones!$B$29,Table1[Rubro],Calificaciones!D$12,Table1[Aspecto fortalecido (Riesgo)],Calificaciones!$C34,Table1[Cumplimiento (SI/NO/NA)],"No")</f>
        <v>0</v>
      </c>
      <c r="E34" s="81">
        <f>+SUMIFS(Table1[Máx posible],Table1[Actividad tipo REDD+],Calificaciones!$B$29,Table1[Rubro],Calificaciones!E$12,Table1[Aspecto fortalecido (Riesgo)],Calificaciones!$C34,Table1[Cumplimiento (SI/NO/NA)],"SI")+SUMIFS(Table1[Máx posible],Table1[Actividad tipo REDD+],Calificaciones!$B$29,Table1[Rubro],Calificaciones!E$12,Table1[Aspecto fortalecido (Riesgo)],Calificaciones!$C34,Table1[Cumplimiento (SI/NO/NA)],"No")</f>
        <v>0</v>
      </c>
      <c r="F34" s="81">
        <f>+SUMIFS(Table1[Máx posible],Table1[Actividad tipo REDD+],Calificaciones!$B$29,Table1[Rubro],Calificaciones!F$12,Table1[Aspecto fortalecido (Riesgo)],Calificaciones!$C34,Table1[Cumplimiento (SI/NO/NA)],"SI")+SUMIFS(Table1[Máx posible],Table1[Actividad tipo REDD+],Calificaciones!$B$29,Table1[Rubro],Calificaciones!F$12,Table1[Aspecto fortalecido (Riesgo)],Calificaciones!$C34,Table1[Cumplimiento (SI/NO/NA)],"No")</f>
        <v>0</v>
      </c>
      <c r="G34" s="81">
        <f>+SUMIFS(Table1[Máx posible],Table1[Actividad tipo REDD+],Calificaciones!$B$29,Table1[Rubro],Calificaciones!G$12,Table1[Aspecto fortalecido (Riesgo)],Calificaciones!$C34,Table1[Cumplimiento (SI/NO/NA)],"SI")+SUMIFS(Table1[Máx posible],Table1[Actividad tipo REDD+],Calificaciones!$B$29,Table1[Rubro],Calificaciones!G$12,Table1[Aspecto fortalecido (Riesgo)],Calificaciones!$C34,Table1[Cumplimiento (SI/NO/NA)],"No")</f>
        <v>0</v>
      </c>
      <c r="H34" s="81">
        <f t="shared" si="14"/>
        <v>0</v>
      </c>
      <c r="I34" s="75"/>
      <c r="K34" s="86" t="s">
        <v>647</v>
      </c>
      <c r="L34" s="2" t="s">
        <v>383</v>
      </c>
      <c r="M34" s="80">
        <f>+SUMIFS(Table1[Máx posible],Table1[OP 4.36],TRUE,Table1[Rubro],Calificaciones!M$12,Table1[Aspecto fortalecido (Riesgo)],Calificaciones!$L34,Table1[Cumplimiento (SI/NO/NA)],"SI")+SUMIFS(Table1[Máx posible],Table1[OP 4.36],TRUE,Table1[Rubro],Calificaciones!M$12,Table1[Aspecto fortalecido (Riesgo)],Calificaciones!$L34,Table1[Cumplimiento (SI/NO/NA)],"No")</f>
        <v>0</v>
      </c>
      <c r="N34" s="80">
        <f>+SUMIFS(Table1[Máx posible],Table1[OP 4.36],TRUE,Table1[Rubro],Calificaciones!N$12,Table1[Aspecto fortalecido (Riesgo)],Calificaciones!$L34,Table1[Cumplimiento (SI/NO/NA)],"SI")+SUMIFS(Table1[Máx posible],Table1[OP 4.36],TRUE,Table1[Rubro],Calificaciones!N$12,Table1[Aspecto fortalecido (Riesgo)],Calificaciones!$L34,Table1[Cumplimiento (SI/NO/NA)],"No")</f>
        <v>0</v>
      </c>
      <c r="O34" s="80">
        <f>+SUMIFS(Table1[Máx posible],Table1[OP 4.36],TRUE,Table1[Rubro],Calificaciones!O$12,Table1[Aspecto fortalecido (Riesgo)],Calificaciones!$L34,Table1[Cumplimiento (SI/NO/NA)],"SI")+SUMIFS(Table1[Máx posible],Table1[OP 4.36],TRUE,Table1[Rubro],Calificaciones!O$12,Table1[Aspecto fortalecido (Riesgo)],Calificaciones!$L34,Table1[Cumplimiento (SI/NO/NA)],"No")</f>
        <v>0</v>
      </c>
      <c r="P34" s="80">
        <f>+SUMIFS(Table1[Máx posible],Table1[OP 4.36],TRUE,Table1[Rubro],Calificaciones!P$12,Table1[Aspecto fortalecido (Riesgo)],Calificaciones!$L34,Table1[Cumplimiento (SI/NO/NA)],"SI")+SUMIFS(Table1[Máx posible],Table1[OP 4.36],TRUE,Table1[Rubro],Calificaciones!P$12,Table1[Aspecto fortalecido (Riesgo)],Calificaciones!$L34,Table1[Cumplimiento (SI/NO/NA)],"No")</f>
        <v>4</v>
      </c>
      <c r="Q34" s="80">
        <f t="shared" si="13"/>
        <v>4</v>
      </c>
      <c r="R34" s="74"/>
    </row>
    <row r="35" spans="2:18" ht="31">
      <c r="B35" s="193" t="s">
        <v>533</v>
      </c>
      <c r="C35" s="72" t="s">
        <v>537</v>
      </c>
      <c r="D35" s="80">
        <f>+SUMIFS(Table1[Máx posible],Table1[Actividad tipo REDD+],Calificaciones!$B$35,Table1[Rubro],Calificaciones!D$12,Table1[Aspecto fortalecido (Riesgo)],Calificaciones!$C35,Table1[Cumplimiento (SI/NO/NA)],"SI")+SUMIFS(Table1[Máx posible],Table1[Actividad tipo REDD+],Calificaciones!$B$35,Table1[Rubro],Calificaciones!D$12,Table1[Aspecto fortalecido (Riesgo)],Calificaciones!$C35,Table1[Cumplimiento (SI/NO/NA)],"No")</f>
        <v>0</v>
      </c>
      <c r="E35" s="80">
        <f>+SUMIFS(Table1[Máx posible],Table1[Actividad tipo REDD+],Calificaciones!$B$35,Table1[Rubro],Calificaciones!E$12,Table1[Aspecto fortalecido (Riesgo)],Calificaciones!$C35,Table1[Cumplimiento (SI/NO/NA)],"SI")+SUMIFS(Table1[Máx posible],Table1[Actividad tipo REDD+],Calificaciones!$B$35,Table1[Rubro],Calificaciones!E$12,Table1[Aspecto fortalecido (Riesgo)],Calificaciones!$C35,Table1[Cumplimiento (SI/NO/NA)],"No")</f>
        <v>0</v>
      </c>
      <c r="F35" s="80">
        <f>+SUMIFS(Table1[Máx posible],Table1[Actividad tipo REDD+],Calificaciones!$B$35,Table1[Rubro],Calificaciones!F$12,Table1[Aspecto fortalecido (Riesgo)],Calificaciones!$C35,Table1[Cumplimiento (SI/NO/NA)],"SI")+SUMIFS(Table1[Máx posible],Table1[Actividad tipo REDD+],Calificaciones!$B$35,Table1[Rubro],Calificaciones!F$12,Table1[Aspecto fortalecido (Riesgo)],Calificaciones!$C35,Table1[Cumplimiento (SI/NO/NA)],"No")</f>
        <v>0</v>
      </c>
      <c r="G35" s="80">
        <f>+SUMIFS(Table1[Máx posible],Table1[Actividad tipo REDD+],Calificaciones!$B$35,Table1[Rubro],Calificaciones!G$12,Table1[Aspecto fortalecido (Riesgo)],Calificaciones!$C35,Table1[Cumplimiento (SI/NO/NA)],"SI")+SUMIFS(Table1[Máx posible],Table1[Actividad tipo REDD+],Calificaciones!$B$35,Table1[Rubro],Calificaciones!G$12,Table1[Aspecto fortalecido (Riesgo)],Calificaciones!$C35,Table1[Cumplimiento (SI/NO/NA)],"No")</f>
        <v>0</v>
      </c>
      <c r="H35" s="80">
        <f t="shared" ref="H35" si="15">SUM(D35:G35)</f>
        <v>0</v>
      </c>
      <c r="I35">
        <f>+SUM(H35:H43)</f>
        <v>0</v>
      </c>
      <c r="K35" s="86" t="s">
        <v>647</v>
      </c>
      <c r="L35" s="2" t="s">
        <v>387</v>
      </c>
      <c r="M35" s="80">
        <f>+SUMIFS(Table1[Máx posible],Table1[OP 4.36],TRUE,Table1[Rubro],Calificaciones!M$12,Table1[Aspecto fortalecido (Riesgo)],Calificaciones!$L35,Table1[Cumplimiento (SI/NO/NA)],"SI")+SUMIFS(Table1[Máx posible],Table1[OP 4.36],TRUE,Table1[Rubro],Calificaciones!M$12,Table1[Aspecto fortalecido (Riesgo)],Calificaciones!$L35,Table1[Cumplimiento (SI/NO/NA)],"No")</f>
        <v>0</v>
      </c>
      <c r="N35" s="80">
        <f>+SUMIFS(Table1[Máx posible],Table1[OP 4.36],TRUE,Table1[Rubro],Calificaciones!N$12,Table1[Aspecto fortalecido (Riesgo)],Calificaciones!$L35,Table1[Cumplimiento (SI/NO/NA)],"SI")+SUMIFS(Table1[Máx posible],Table1[OP 4.36],TRUE,Table1[Rubro],Calificaciones!N$12,Table1[Aspecto fortalecido (Riesgo)],Calificaciones!$L35,Table1[Cumplimiento (SI/NO/NA)],"No")</f>
        <v>0</v>
      </c>
      <c r="O35" s="80">
        <f>+SUMIFS(Table1[Máx posible],Table1[OP 4.36],TRUE,Table1[Rubro],Calificaciones!O$12,Table1[Aspecto fortalecido (Riesgo)],Calificaciones!$L35,Table1[Cumplimiento (SI/NO/NA)],"SI")+SUMIFS(Table1[Máx posible],Table1[OP 4.36],TRUE,Table1[Rubro],Calificaciones!O$12,Table1[Aspecto fortalecido (Riesgo)],Calificaciones!$L35,Table1[Cumplimiento (SI/NO/NA)],"No")</f>
        <v>0</v>
      </c>
      <c r="P35" s="80">
        <f>+SUMIFS(Table1[Máx posible],Table1[OP 4.36],TRUE,Table1[Rubro],Calificaciones!P$12,Table1[Aspecto fortalecido (Riesgo)],Calificaciones!$L35,Table1[Cumplimiento (SI/NO/NA)],"SI")+SUMIFS(Table1[Máx posible],Table1[OP 4.36],TRUE,Table1[Rubro],Calificaciones!P$12,Table1[Aspecto fortalecido (Riesgo)],Calificaciones!$L35,Table1[Cumplimiento (SI/NO/NA)],"No")</f>
        <v>3</v>
      </c>
      <c r="Q35" s="80">
        <f t="shared" si="13"/>
        <v>3</v>
      </c>
      <c r="R35" s="74"/>
    </row>
    <row r="36" spans="2:18" ht="31.5" thickBot="1">
      <c r="B36" s="194"/>
      <c r="C36" s="72" t="s">
        <v>547</v>
      </c>
      <c r="D36" s="80">
        <f>+SUMIFS(Table1[Máx posible],Table1[Actividad tipo REDD+],Calificaciones!$B$35,Table1[Rubro],Calificaciones!D$12,Table1[Aspecto fortalecido (Riesgo)],Calificaciones!$C36,Table1[Cumplimiento (SI/NO/NA)],"SI")+SUMIFS(Table1[Máx posible],Table1[Actividad tipo REDD+],Calificaciones!$B$35,Table1[Rubro],Calificaciones!D$12,Table1[Aspecto fortalecido (Riesgo)],Calificaciones!$C36,Table1[Cumplimiento (SI/NO/NA)],"No")</f>
        <v>0</v>
      </c>
      <c r="E36" s="80">
        <f>+SUMIFS(Table1[Máx posible],Table1[Actividad tipo REDD+],Calificaciones!$B$35,Table1[Rubro],Calificaciones!E$12,Table1[Aspecto fortalecido (Riesgo)],Calificaciones!$C36,Table1[Cumplimiento (SI/NO/NA)],"SI")+SUMIFS(Table1[Máx posible],Table1[Actividad tipo REDD+],Calificaciones!$B$35,Table1[Rubro],Calificaciones!E$12,Table1[Aspecto fortalecido (Riesgo)],Calificaciones!$C36,Table1[Cumplimiento (SI/NO/NA)],"No")</f>
        <v>0</v>
      </c>
      <c r="F36" s="80">
        <f>+SUMIFS(Table1[Máx posible],Table1[Actividad tipo REDD+],Calificaciones!$B$35,Table1[Rubro],Calificaciones!F$12,Table1[Aspecto fortalecido (Riesgo)],Calificaciones!$C36,Table1[Cumplimiento (SI/NO/NA)],"SI")+SUMIFS(Table1[Máx posible],Table1[Actividad tipo REDD+],Calificaciones!$B$35,Table1[Rubro],Calificaciones!F$12,Table1[Aspecto fortalecido (Riesgo)],Calificaciones!$C36,Table1[Cumplimiento (SI/NO/NA)],"No")</f>
        <v>0</v>
      </c>
      <c r="G36" s="80">
        <f>+SUMIFS(Table1[Máx posible],Table1[Actividad tipo REDD+],Calificaciones!$B$35,Table1[Rubro],Calificaciones!G$12,Table1[Aspecto fortalecido (Riesgo)],Calificaciones!$C36,Table1[Cumplimiento (SI/NO/NA)],"SI")+SUMIFS(Table1[Máx posible],Table1[Actividad tipo REDD+],Calificaciones!$B$35,Table1[Rubro],Calificaciones!G$12,Table1[Aspecto fortalecido (Riesgo)],Calificaciones!$C36,Table1[Cumplimiento (SI/NO/NA)],"No")</f>
        <v>0</v>
      </c>
      <c r="H36" s="80">
        <f t="shared" ref="H36:H42" si="16">SUM(D36:G36)</f>
        <v>0</v>
      </c>
      <c r="K36" s="109" t="s">
        <v>647</v>
      </c>
      <c r="L36" s="84" t="s">
        <v>379</v>
      </c>
      <c r="M36" s="81">
        <f>+SUMIFS(Table1[Máx posible],Table1[OP 4.36],TRUE,Table1[Rubro],Calificaciones!M$12,Table1[Aspecto fortalecido (Riesgo)],Calificaciones!$L36,Table1[Cumplimiento (SI/NO/NA)],"SI")+SUMIFS(Table1[Máx posible],Table1[OP 4.36],TRUE,Table1[Rubro],Calificaciones!M$12,Table1[Aspecto fortalecido (Riesgo)],Calificaciones!$L36,Table1[Cumplimiento (SI/NO/NA)],"No")</f>
        <v>0</v>
      </c>
      <c r="N36" s="81">
        <f>+SUMIFS(Table1[Máx posible],Table1[OP 4.36],TRUE,Table1[Rubro],Calificaciones!N$12,Table1[Aspecto fortalecido (Riesgo)],Calificaciones!$L36,Table1[Cumplimiento (SI/NO/NA)],"SI")+SUMIFS(Table1[Máx posible],Table1[OP 4.36],TRUE,Table1[Rubro],Calificaciones!N$12,Table1[Aspecto fortalecido (Riesgo)],Calificaciones!$L36,Table1[Cumplimiento (SI/NO/NA)],"No")</f>
        <v>0</v>
      </c>
      <c r="O36" s="81">
        <f>+SUMIFS(Table1[Máx posible],Table1[OP 4.36],TRUE,Table1[Rubro],Calificaciones!O$12,Table1[Aspecto fortalecido (Riesgo)],Calificaciones!$L36,Table1[Cumplimiento (SI/NO/NA)],"SI")+SUMIFS(Table1[Máx posible],Table1[OP 4.36],TRUE,Table1[Rubro],Calificaciones!O$12,Table1[Aspecto fortalecido (Riesgo)],Calificaciones!$L36,Table1[Cumplimiento (SI/NO/NA)],"No")</f>
        <v>0</v>
      </c>
      <c r="P36" s="81">
        <f>+SUMIFS(Table1[Máx posible],Table1[OP 4.36],TRUE,Table1[Rubro],Calificaciones!P$12,Table1[Aspecto fortalecido (Riesgo)],Calificaciones!$L36,Table1[Cumplimiento (SI/NO/NA)],"SI")+SUMIFS(Table1[Máx posible],Table1[OP 4.36],TRUE,Table1[Rubro],Calificaciones!P$12,Table1[Aspecto fortalecido (Riesgo)],Calificaciones!$L36,Table1[Cumplimiento (SI/NO/NA)],"No")</f>
        <v>3</v>
      </c>
      <c r="Q36" s="81">
        <f t="shared" si="13"/>
        <v>3</v>
      </c>
      <c r="R36" s="78"/>
    </row>
    <row r="37" spans="2:18" ht="31">
      <c r="B37" s="194"/>
      <c r="C37" s="72" t="s">
        <v>407</v>
      </c>
      <c r="D37" s="80">
        <f>+SUMIFS(Table1[Máx posible],Table1[Actividad tipo REDD+],Calificaciones!$B$35,Table1[Rubro],Calificaciones!D$12,Table1[Aspecto fortalecido (Riesgo)],Calificaciones!$C37,Table1[Cumplimiento (SI/NO/NA)],"SI")+SUMIFS(Table1[Máx posible],Table1[Actividad tipo REDD+],Calificaciones!$B$35,Table1[Rubro],Calificaciones!D$12,Table1[Aspecto fortalecido (Riesgo)],Calificaciones!$C37,Table1[Cumplimiento (SI/NO/NA)],"No")</f>
        <v>0</v>
      </c>
      <c r="E37" s="80">
        <f>+SUMIFS(Table1[Máx posible],Table1[Actividad tipo REDD+],Calificaciones!$B$35,Table1[Rubro],Calificaciones!E$12,Table1[Aspecto fortalecido (Riesgo)],Calificaciones!$C37,Table1[Cumplimiento (SI/NO/NA)],"SI")+SUMIFS(Table1[Máx posible],Table1[Actividad tipo REDD+],Calificaciones!$B$35,Table1[Rubro],Calificaciones!E$12,Table1[Aspecto fortalecido (Riesgo)],Calificaciones!$C37,Table1[Cumplimiento (SI/NO/NA)],"No")</f>
        <v>0</v>
      </c>
      <c r="F37" s="80">
        <f>+SUMIFS(Table1[Máx posible],Table1[Actividad tipo REDD+],Calificaciones!$B$35,Table1[Rubro],Calificaciones!F$12,Table1[Aspecto fortalecido (Riesgo)],Calificaciones!$C37,Table1[Cumplimiento (SI/NO/NA)],"SI")+SUMIFS(Table1[Máx posible],Table1[Actividad tipo REDD+],Calificaciones!$B$35,Table1[Rubro],Calificaciones!F$12,Table1[Aspecto fortalecido (Riesgo)],Calificaciones!$C37,Table1[Cumplimiento (SI/NO/NA)],"No")</f>
        <v>0</v>
      </c>
      <c r="G37" s="80">
        <f>+SUMIFS(Table1[Máx posible],Table1[Actividad tipo REDD+],Calificaciones!$B$35,Table1[Rubro],Calificaciones!G$12,Table1[Aspecto fortalecido (Riesgo)],Calificaciones!$C37,Table1[Cumplimiento (SI/NO/NA)],"SI")+SUMIFS(Table1[Máx posible],Table1[Actividad tipo REDD+],Calificaciones!$B$35,Table1[Rubro],Calificaciones!G$12,Table1[Aspecto fortalecido (Riesgo)],Calificaciones!$C37,Table1[Cumplimiento (SI/NO/NA)],"No")</f>
        <v>0</v>
      </c>
      <c r="H37" s="80">
        <f t="shared" si="16"/>
        <v>0</v>
      </c>
      <c r="K37" s="86" t="s">
        <v>648</v>
      </c>
      <c r="L37" s="2" t="s">
        <v>537</v>
      </c>
      <c r="M37" s="80">
        <f>+SUMIFS(Table1[Máx posible],Table1[OP 4.12],TRUE,Table1[Rubro],Calificaciones!M$12,Table1[Aspecto fortalecido (Riesgo)],Calificaciones!$L37,Table1[Cumplimiento (SI/NO/NA)],"SI")+SUMIFS(Table1[Máx posible],Table1[OP 4.12],TRUE,Table1[Rubro],Calificaciones!M$12,Table1[Aspecto fortalecido (Riesgo)],Calificaciones!$L37,Table1[Cumplimiento (SI/NO/NA)],"No")</f>
        <v>0</v>
      </c>
      <c r="N37" s="80">
        <f>+SUMIFS(Table1[Máx posible],Table1[OP 4.12],TRUE,Table1[Rubro],Calificaciones!N$12,Table1[Aspecto fortalecido (Riesgo)],Calificaciones!$L37,Table1[Cumplimiento (SI/NO/NA)],"SI")+SUMIFS(Table1[Máx posible],Table1[OP 4.12],TRUE,Table1[Rubro],Calificaciones!N$12,Table1[Aspecto fortalecido (Riesgo)],Calificaciones!$L37,Table1[Cumplimiento (SI/NO/NA)],"No")</f>
        <v>0</v>
      </c>
      <c r="O37" s="80">
        <f>+SUMIFS(Table1[Máx posible],Table1[OP 4.12],TRUE,Table1[Rubro],Calificaciones!O$12,Table1[Aspecto fortalecido (Riesgo)],Calificaciones!$L37,Table1[Cumplimiento (SI/NO/NA)],"SI")+SUMIFS(Table1[Máx posible],Table1[OP 4.12],TRUE,Table1[Rubro],Calificaciones!O$12,Table1[Aspecto fortalecido (Riesgo)],Calificaciones!$L37,Table1[Cumplimiento (SI/NO/NA)],"No")</f>
        <v>0</v>
      </c>
      <c r="P37" s="80">
        <f>+SUMIFS(Table1[Máx posible],Table1[OP 4.12],TRUE,Table1[Rubro],Calificaciones!P$12,Table1[Aspecto fortalecido (Riesgo)],Calificaciones!$L37,Table1[Cumplimiento (SI/NO/NA)],"SI")+SUMIFS(Table1[Máx posible],Table1[OP 4.12],TRUE,Table1[Rubro],Calificaciones!P$12,Table1[Aspecto fortalecido (Riesgo)],Calificaciones!$L37,Table1[Cumplimiento (SI/NO/NA)],"No")</f>
        <v>0</v>
      </c>
      <c r="Q37" s="80">
        <f t="shared" ref="Q37" si="17">SUM(M37:P37)</f>
        <v>0</v>
      </c>
      <c r="R37" s="74">
        <f>+SUM(Q37:Q42)</f>
        <v>14</v>
      </c>
    </row>
    <row r="38" spans="2:18" ht="31">
      <c r="B38" s="194"/>
      <c r="C38" s="72" t="s">
        <v>374</v>
      </c>
      <c r="D38" s="80">
        <f>+SUMIFS(Table1[Máx posible],Table1[Actividad tipo REDD+],Calificaciones!$B$35,Table1[Rubro],Calificaciones!D$12,Table1[Aspecto fortalecido (Riesgo)],Calificaciones!$C38,Table1[Cumplimiento (SI/NO/NA)],"SI")+SUMIFS(Table1[Máx posible],Table1[Actividad tipo REDD+],Calificaciones!$B$35,Table1[Rubro],Calificaciones!D$12,Table1[Aspecto fortalecido (Riesgo)],Calificaciones!$C38,Table1[Cumplimiento (SI/NO/NA)],"No")</f>
        <v>0</v>
      </c>
      <c r="E38" s="80">
        <f>+SUMIFS(Table1[Máx posible],Table1[Actividad tipo REDD+],Calificaciones!$B$35,Table1[Rubro],Calificaciones!E$12,Table1[Aspecto fortalecido (Riesgo)],Calificaciones!$C38,Table1[Cumplimiento (SI/NO/NA)],"SI")+SUMIFS(Table1[Máx posible],Table1[Actividad tipo REDD+],Calificaciones!$B$35,Table1[Rubro],Calificaciones!E$12,Table1[Aspecto fortalecido (Riesgo)],Calificaciones!$C38,Table1[Cumplimiento (SI/NO/NA)],"No")</f>
        <v>0</v>
      </c>
      <c r="F38" s="80">
        <f>+SUMIFS(Table1[Máx posible],Table1[Actividad tipo REDD+],Calificaciones!$B$35,Table1[Rubro],Calificaciones!F$12,Table1[Aspecto fortalecido (Riesgo)],Calificaciones!$C38,Table1[Cumplimiento (SI/NO/NA)],"SI")+SUMIFS(Table1[Máx posible],Table1[Actividad tipo REDD+],Calificaciones!$B$35,Table1[Rubro],Calificaciones!F$12,Table1[Aspecto fortalecido (Riesgo)],Calificaciones!$C38,Table1[Cumplimiento (SI/NO/NA)],"No")</f>
        <v>0</v>
      </c>
      <c r="G38" s="80">
        <f>+SUMIFS(Table1[Máx posible],Table1[Actividad tipo REDD+],Calificaciones!$B$35,Table1[Rubro],Calificaciones!G$12,Table1[Aspecto fortalecido (Riesgo)],Calificaciones!$C38,Table1[Cumplimiento (SI/NO/NA)],"SI")+SUMIFS(Table1[Máx posible],Table1[Actividad tipo REDD+],Calificaciones!$B$35,Table1[Rubro],Calificaciones!G$12,Table1[Aspecto fortalecido (Riesgo)],Calificaciones!$C38,Table1[Cumplimiento (SI/NO/NA)],"No")</f>
        <v>0</v>
      </c>
      <c r="H38" s="80">
        <f t="shared" si="16"/>
        <v>0</v>
      </c>
      <c r="K38" s="86" t="s">
        <v>648</v>
      </c>
      <c r="L38" s="2" t="s">
        <v>547</v>
      </c>
      <c r="M38" s="80">
        <f>+SUMIFS(Table1[Máx posible],Table1[OP 4.12],TRUE,Table1[Rubro],Calificaciones!M$12,Table1[Aspecto fortalecido (Riesgo)],Calificaciones!$L38,Table1[Cumplimiento (SI/NO/NA)],"SI")+SUMIFS(Table1[Máx posible],Table1[OP 4.12],TRUE,Table1[Rubro],Calificaciones!M$12,Table1[Aspecto fortalecido (Riesgo)],Calificaciones!$L38,Table1[Cumplimiento (SI/NO/NA)],"No")</f>
        <v>0</v>
      </c>
      <c r="N38" s="80">
        <f>+SUMIFS(Table1[Máx posible],Table1[OP 4.12],TRUE,Table1[Rubro],Calificaciones!N$12,Table1[Aspecto fortalecido (Riesgo)],Calificaciones!$L38,Table1[Cumplimiento (SI/NO/NA)],"SI")+SUMIFS(Table1[Máx posible],Table1[OP 4.12],TRUE,Table1[Rubro],Calificaciones!N$12,Table1[Aspecto fortalecido (Riesgo)],Calificaciones!$L38,Table1[Cumplimiento (SI/NO/NA)],"No")</f>
        <v>0</v>
      </c>
      <c r="O38" s="80">
        <f>+SUMIFS(Table1[Máx posible],Table1[OP 4.12],TRUE,Table1[Rubro],Calificaciones!O$12,Table1[Aspecto fortalecido (Riesgo)],Calificaciones!$L38,Table1[Cumplimiento (SI/NO/NA)],"SI")+SUMIFS(Table1[Máx posible],Table1[OP 4.12],TRUE,Table1[Rubro],Calificaciones!O$12,Table1[Aspecto fortalecido (Riesgo)],Calificaciones!$L38,Table1[Cumplimiento (SI/NO/NA)],"No")</f>
        <v>0</v>
      </c>
      <c r="P38" s="80">
        <f>+SUMIFS(Table1[Máx posible],Table1[OP 4.12],TRUE,Table1[Rubro],Calificaciones!P$12,Table1[Aspecto fortalecido (Riesgo)],Calificaciones!$L38,Table1[Cumplimiento (SI/NO/NA)],"SI")+SUMIFS(Table1[Máx posible],Table1[OP 4.12],TRUE,Table1[Rubro],Calificaciones!P$12,Table1[Aspecto fortalecido (Riesgo)],Calificaciones!$L38,Table1[Cumplimiento (SI/NO/NA)],"No")</f>
        <v>0</v>
      </c>
      <c r="Q38" s="80">
        <f t="shared" ref="Q38:Q42" si="18">SUM(M38:P38)</f>
        <v>0</v>
      </c>
      <c r="R38" s="74"/>
    </row>
    <row r="39" spans="2:18">
      <c r="B39" s="194"/>
      <c r="C39" s="72" t="s">
        <v>543</v>
      </c>
      <c r="D39" s="80">
        <f>+SUMIFS(Table1[Máx posible],Table1[Actividad tipo REDD+],Calificaciones!$B$35,Table1[Rubro],Calificaciones!D$12,Table1[Aspecto fortalecido (Riesgo)],Calificaciones!$C39,Table1[Cumplimiento (SI/NO/NA)],"SI")+SUMIFS(Table1[Máx posible],Table1[Actividad tipo REDD+],Calificaciones!$B$35,Table1[Rubro],Calificaciones!D$12,Table1[Aspecto fortalecido (Riesgo)],Calificaciones!$C39,Table1[Cumplimiento (SI/NO/NA)],"No")</f>
        <v>0</v>
      </c>
      <c r="E39" s="80">
        <f>+SUMIFS(Table1[Máx posible],Table1[Actividad tipo REDD+],Calificaciones!$B$35,Table1[Rubro],Calificaciones!E$12,Table1[Aspecto fortalecido (Riesgo)],Calificaciones!$C39,Table1[Cumplimiento (SI/NO/NA)],"SI")+SUMIFS(Table1[Máx posible],Table1[Actividad tipo REDD+],Calificaciones!$B$35,Table1[Rubro],Calificaciones!E$12,Table1[Aspecto fortalecido (Riesgo)],Calificaciones!$C39,Table1[Cumplimiento (SI/NO/NA)],"No")</f>
        <v>0</v>
      </c>
      <c r="F39" s="80">
        <f>+SUMIFS(Table1[Máx posible],Table1[Actividad tipo REDD+],Calificaciones!$B$35,Table1[Rubro],Calificaciones!F$12,Table1[Aspecto fortalecido (Riesgo)],Calificaciones!$C39,Table1[Cumplimiento (SI/NO/NA)],"SI")+SUMIFS(Table1[Máx posible],Table1[Actividad tipo REDD+],Calificaciones!$B$35,Table1[Rubro],Calificaciones!F$12,Table1[Aspecto fortalecido (Riesgo)],Calificaciones!$C39,Table1[Cumplimiento (SI/NO/NA)],"No")</f>
        <v>0</v>
      </c>
      <c r="G39" s="80">
        <f>+SUMIFS(Table1[Máx posible],Table1[Actividad tipo REDD+],Calificaciones!$B$35,Table1[Rubro],Calificaciones!G$12,Table1[Aspecto fortalecido (Riesgo)],Calificaciones!$C39,Table1[Cumplimiento (SI/NO/NA)],"SI")+SUMIFS(Table1[Máx posible],Table1[Actividad tipo REDD+],Calificaciones!$B$35,Table1[Rubro],Calificaciones!G$12,Table1[Aspecto fortalecido (Riesgo)],Calificaciones!$C39,Table1[Cumplimiento (SI/NO/NA)],"No")</f>
        <v>0</v>
      </c>
      <c r="H39" s="80">
        <f t="shared" si="16"/>
        <v>0</v>
      </c>
      <c r="K39" s="86" t="s">
        <v>648</v>
      </c>
      <c r="L39" s="2" t="s">
        <v>543</v>
      </c>
      <c r="M39" s="80">
        <f>+SUMIFS(Table1[Máx posible],Table1[OP 4.12],TRUE,Table1[Rubro],Calificaciones!M$12,Table1[Aspecto fortalecido (Riesgo)],Calificaciones!$L39,Table1[Cumplimiento (SI/NO/NA)],"SI")+SUMIFS(Table1[Máx posible],Table1[OP 4.12],TRUE,Table1[Rubro],Calificaciones!M$12,Table1[Aspecto fortalecido (Riesgo)],Calificaciones!$L39,Table1[Cumplimiento (SI/NO/NA)],"No")</f>
        <v>0</v>
      </c>
      <c r="N39" s="80">
        <f>+SUMIFS(Table1[Máx posible],Table1[OP 4.12],TRUE,Table1[Rubro],Calificaciones!N$12,Table1[Aspecto fortalecido (Riesgo)],Calificaciones!$L39,Table1[Cumplimiento (SI/NO/NA)],"SI")+SUMIFS(Table1[Máx posible],Table1[OP 4.12],TRUE,Table1[Rubro],Calificaciones!N$12,Table1[Aspecto fortalecido (Riesgo)],Calificaciones!$L39,Table1[Cumplimiento (SI/NO/NA)],"No")</f>
        <v>0</v>
      </c>
      <c r="O39" s="80">
        <f>+SUMIFS(Table1[Máx posible],Table1[OP 4.12],TRUE,Table1[Rubro],Calificaciones!O$12,Table1[Aspecto fortalecido (Riesgo)],Calificaciones!$L39,Table1[Cumplimiento (SI/NO/NA)],"SI")+SUMIFS(Table1[Máx posible],Table1[OP 4.12],TRUE,Table1[Rubro],Calificaciones!O$12,Table1[Aspecto fortalecido (Riesgo)],Calificaciones!$L39,Table1[Cumplimiento (SI/NO/NA)],"No")</f>
        <v>0</v>
      </c>
      <c r="P39" s="80">
        <f>+SUMIFS(Table1[Máx posible],Table1[OP 4.12],TRUE,Table1[Rubro],Calificaciones!P$12,Table1[Aspecto fortalecido (Riesgo)],Calificaciones!$L39,Table1[Cumplimiento (SI/NO/NA)],"SI")+SUMIFS(Table1[Máx posible],Table1[OP 4.12],TRUE,Table1[Rubro],Calificaciones!P$12,Table1[Aspecto fortalecido (Riesgo)],Calificaciones!$L39,Table1[Cumplimiento (SI/NO/NA)],"No")</f>
        <v>0</v>
      </c>
      <c r="Q39" s="80">
        <f t="shared" si="18"/>
        <v>0</v>
      </c>
      <c r="R39" s="74"/>
    </row>
    <row r="40" spans="2:18">
      <c r="B40" s="194"/>
      <c r="C40" s="72" t="s">
        <v>352</v>
      </c>
      <c r="D40" s="80">
        <f>+SUMIFS(Table1[Máx posible],Table1[Actividad tipo REDD+],Calificaciones!$B$35,Table1[Rubro],Calificaciones!D$12,Table1[Aspecto fortalecido (Riesgo)],Calificaciones!$C40,Table1[Cumplimiento (SI/NO/NA)],"SI")+SUMIFS(Table1[Máx posible],Table1[Actividad tipo REDD+],Calificaciones!$B$35,Table1[Rubro],Calificaciones!D$12,Table1[Aspecto fortalecido (Riesgo)],Calificaciones!$C40,Table1[Cumplimiento (SI/NO/NA)],"No")</f>
        <v>0</v>
      </c>
      <c r="E40" s="80">
        <f>+SUMIFS(Table1[Máx posible],Table1[Actividad tipo REDD+],Calificaciones!$B$35,Table1[Rubro],Calificaciones!E$12,Table1[Aspecto fortalecido (Riesgo)],Calificaciones!$C40,Table1[Cumplimiento (SI/NO/NA)],"SI")+SUMIFS(Table1[Máx posible],Table1[Actividad tipo REDD+],Calificaciones!$B$35,Table1[Rubro],Calificaciones!E$12,Table1[Aspecto fortalecido (Riesgo)],Calificaciones!$C40,Table1[Cumplimiento (SI/NO/NA)],"No")</f>
        <v>0</v>
      </c>
      <c r="F40" s="80">
        <f>+SUMIFS(Table1[Máx posible],Table1[Actividad tipo REDD+],Calificaciones!$B$35,Table1[Rubro],Calificaciones!F$12,Table1[Aspecto fortalecido (Riesgo)],Calificaciones!$C40,Table1[Cumplimiento (SI/NO/NA)],"SI")+SUMIFS(Table1[Máx posible],Table1[Actividad tipo REDD+],Calificaciones!$B$35,Table1[Rubro],Calificaciones!F$12,Table1[Aspecto fortalecido (Riesgo)],Calificaciones!$C40,Table1[Cumplimiento (SI/NO/NA)],"No")</f>
        <v>0</v>
      </c>
      <c r="G40" s="80">
        <f>+SUMIFS(Table1[Máx posible],Table1[Actividad tipo REDD+],Calificaciones!$B$35,Table1[Rubro],Calificaciones!G$12,Table1[Aspecto fortalecido (Riesgo)],Calificaciones!$C40,Table1[Cumplimiento (SI/NO/NA)],"SI")+SUMIFS(Table1[Máx posible],Table1[Actividad tipo REDD+],Calificaciones!$B$35,Table1[Rubro],Calificaciones!G$12,Table1[Aspecto fortalecido (Riesgo)],Calificaciones!$C40,Table1[Cumplimiento (SI/NO/NA)],"No")</f>
        <v>0</v>
      </c>
      <c r="H40" s="80">
        <f t="shared" si="16"/>
        <v>0</v>
      </c>
      <c r="K40" s="86" t="s">
        <v>648</v>
      </c>
      <c r="L40" s="2" t="s">
        <v>352</v>
      </c>
      <c r="M40" s="80">
        <f>+SUMIFS(Table1[Máx posible],Table1[OP 4.12],TRUE,Table1[Rubro],Calificaciones!M$12,Table1[Aspecto fortalecido (Riesgo)],Calificaciones!$L40,Table1[Cumplimiento (SI/NO/NA)],"SI")+SUMIFS(Table1[Máx posible],Table1[OP 4.12],TRUE,Table1[Rubro],Calificaciones!M$12,Table1[Aspecto fortalecido (Riesgo)],Calificaciones!$L40,Table1[Cumplimiento (SI/NO/NA)],"No")</f>
        <v>0</v>
      </c>
      <c r="N40" s="80">
        <f>+SUMIFS(Table1[Máx posible],Table1[OP 4.12],TRUE,Table1[Rubro],Calificaciones!N$12,Table1[Aspecto fortalecido (Riesgo)],Calificaciones!$L40,Table1[Cumplimiento (SI/NO/NA)],"SI")+SUMIFS(Table1[Máx posible],Table1[OP 4.12],TRUE,Table1[Rubro],Calificaciones!N$12,Table1[Aspecto fortalecido (Riesgo)],Calificaciones!$L40,Table1[Cumplimiento (SI/NO/NA)],"No")</f>
        <v>0</v>
      </c>
      <c r="O40" s="80">
        <f>+SUMIFS(Table1[Máx posible],Table1[OP 4.12],TRUE,Table1[Rubro],Calificaciones!O$12,Table1[Aspecto fortalecido (Riesgo)],Calificaciones!$L40,Table1[Cumplimiento (SI/NO/NA)],"SI")+SUMIFS(Table1[Máx posible],Table1[OP 4.12],TRUE,Table1[Rubro],Calificaciones!O$12,Table1[Aspecto fortalecido (Riesgo)],Calificaciones!$L40,Table1[Cumplimiento (SI/NO/NA)],"No")</f>
        <v>0</v>
      </c>
      <c r="P40" s="80">
        <f>+SUMIFS(Table1[Máx posible],Table1[OP 4.12],TRUE,Table1[Rubro],Calificaciones!P$12,Table1[Aspecto fortalecido (Riesgo)],Calificaciones!$L40,Table1[Cumplimiento (SI/NO/NA)],"SI")+SUMIFS(Table1[Máx posible],Table1[OP 4.12],TRUE,Table1[Rubro],Calificaciones!P$12,Table1[Aspecto fortalecido (Riesgo)],Calificaciones!$L40,Table1[Cumplimiento (SI/NO/NA)],"No")</f>
        <v>2</v>
      </c>
      <c r="Q40" s="80">
        <f t="shared" si="18"/>
        <v>2</v>
      </c>
      <c r="R40" s="74"/>
    </row>
    <row r="41" spans="2:18">
      <c r="B41" s="194"/>
      <c r="C41" s="72" t="s">
        <v>383</v>
      </c>
      <c r="D41" s="80">
        <f>+SUMIFS(Table1[Máx posible],Table1[Actividad tipo REDD+],Calificaciones!$B$35,Table1[Rubro],Calificaciones!D$12,Table1[Aspecto fortalecido (Riesgo)],Calificaciones!$C41,Table1[Cumplimiento (SI/NO/NA)],"SI")+SUMIFS(Table1[Máx posible],Table1[Actividad tipo REDD+],Calificaciones!$B$35,Table1[Rubro],Calificaciones!D$12,Table1[Aspecto fortalecido (Riesgo)],Calificaciones!$C41,Table1[Cumplimiento (SI/NO/NA)],"No")</f>
        <v>0</v>
      </c>
      <c r="E41" s="80">
        <f>+SUMIFS(Table1[Máx posible],Table1[Actividad tipo REDD+],Calificaciones!$B$35,Table1[Rubro],Calificaciones!E$12,Table1[Aspecto fortalecido (Riesgo)],Calificaciones!$C41,Table1[Cumplimiento (SI/NO/NA)],"SI")+SUMIFS(Table1[Máx posible],Table1[Actividad tipo REDD+],Calificaciones!$B$35,Table1[Rubro],Calificaciones!E$12,Table1[Aspecto fortalecido (Riesgo)],Calificaciones!$C41,Table1[Cumplimiento (SI/NO/NA)],"No")</f>
        <v>0</v>
      </c>
      <c r="F41" s="80">
        <f>+SUMIFS(Table1[Máx posible],Table1[Actividad tipo REDD+],Calificaciones!$B$35,Table1[Rubro],Calificaciones!F$12,Table1[Aspecto fortalecido (Riesgo)],Calificaciones!$C41,Table1[Cumplimiento (SI/NO/NA)],"SI")+SUMIFS(Table1[Máx posible],Table1[Actividad tipo REDD+],Calificaciones!$B$35,Table1[Rubro],Calificaciones!F$12,Table1[Aspecto fortalecido (Riesgo)],Calificaciones!$C41,Table1[Cumplimiento (SI/NO/NA)],"No")</f>
        <v>0</v>
      </c>
      <c r="G41" s="80">
        <f>+SUMIFS(Table1[Máx posible],Table1[Actividad tipo REDD+],Calificaciones!$B$35,Table1[Rubro],Calificaciones!G$12,Table1[Aspecto fortalecido (Riesgo)],Calificaciones!$C41,Table1[Cumplimiento (SI/NO/NA)],"SI")+SUMIFS(Table1[Máx posible],Table1[Actividad tipo REDD+],Calificaciones!$B$35,Table1[Rubro],Calificaciones!G$12,Table1[Aspecto fortalecido (Riesgo)],Calificaciones!$C41,Table1[Cumplimiento (SI/NO/NA)],"No")</f>
        <v>0</v>
      </c>
      <c r="H41" s="80">
        <f t="shared" si="16"/>
        <v>0</v>
      </c>
      <c r="K41" s="86" t="s">
        <v>648</v>
      </c>
      <c r="L41" s="2" t="s">
        <v>331</v>
      </c>
      <c r="M41" s="80">
        <f>+SUMIFS(Table1[Máx posible],Table1[OP 4.12],TRUE,Table1[Rubro],Calificaciones!M$12,Table1[Aspecto fortalecido (Riesgo)],Calificaciones!$L41,Table1[Cumplimiento (SI/NO/NA)],"SI")+SUMIFS(Table1[Máx posible],Table1[OP 4.12],TRUE,Table1[Rubro],Calificaciones!M$12,Table1[Aspecto fortalecido (Riesgo)],Calificaciones!$L41,Table1[Cumplimiento (SI/NO/NA)],"No")</f>
        <v>0</v>
      </c>
      <c r="N41" s="80">
        <f>+SUMIFS(Table1[Máx posible],Table1[OP 4.12],TRUE,Table1[Rubro],Calificaciones!N$12,Table1[Aspecto fortalecido (Riesgo)],Calificaciones!$L41,Table1[Cumplimiento (SI/NO/NA)],"SI")+SUMIFS(Table1[Máx posible],Table1[OP 4.12],TRUE,Table1[Rubro],Calificaciones!N$12,Table1[Aspecto fortalecido (Riesgo)],Calificaciones!$L41,Table1[Cumplimiento (SI/NO/NA)],"No")</f>
        <v>0</v>
      </c>
      <c r="O41" s="80">
        <f>+SUMIFS(Table1[Máx posible],Table1[OP 4.12],TRUE,Table1[Rubro],Calificaciones!O$12,Table1[Aspecto fortalecido (Riesgo)],Calificaciones!$L41,Table1[Cumplimiento (SI/NO/NA)],"SI")+SUMIFS(Table1[Máx posible],Table1[OP 4.12],TRUE,Table1[Rubro],Calificaciones!O$12,Table1[Aspecto fortalecido (Riesgo)],Calificaciones!$L41,Table1[Cumplimiento (SI/NO/NA)],"No")</f>
        <v>8</v>
      </c>
      <c r="P41" s="80">
        <f>+SUMIFS(Table1[Máx posible],Table1[OP 4.12],TRUE,Table1[Rubro],Calificaciones!P$12,Table1[Aspecto fortalecido (Riesgo)],Calificaciones!$L41,Table1[Cumplimiento (SI/NO/NA)],"SI")+SUMIFS(Table1[Máx posible],Table1[OP 4.12],TRUE,Table1[Rubro],Calificaciones!P$12,Table1[Aspecto fortalecido (Riesgo)],Calificaciones!$L41,Table1[Cumplimiento (SI/NO/NA)],"No")</f>
        <v>0</v>
      </c>
      <c r="Q41" s="80">
        <f t="shared" si="18"/>
        <v>8</v>
      </c>
      <c r="R41" s="74"/>
    </row>
    <row r="42" spans="2:18" ht="16" thickBot="1">
      <c r="B42" s="194"/>
      <c r="C42" s="72" t="s">
        <v>387</v>
      </c>
      <c r="D42" s="80">
        <f>+SUMIFS(Table1[Máx posible],Table1[Actividad tipo REDD+],Calificaciones!$B$35,Table1[Rubro],Calificaciones!D$12,Table1[Aspecto fortalecido (Riesgo)],Calificaciones!$C42,Table1[Cumplimiento (SI/NO/NA)],"SI")+SUMIFS(Table1[Máx posible],Table1[Actividad tipo REDD+],Calificaciones!$B$35,Table1[Rubro],Calificaciones!D$12,Table1[Aspecto fortalecido (Riesgo)],Calificaciones!$C42,Table1[Cumplimiento (SI/NO/NA)],"No")</f>
        <v>0</v>
      </c>
      <c r="E42" s="80">
        <f>+SUMIFS(Table1[Máx posible],Table1[Actividad tipo REDD+],Calificaciones!$B$35,Table1[Rubro],Calificaciones!E$12,Table1[Aspecto fortalecido (Riesgo)],Calificaciones!$C42,Table1[Cumplimiento (SI/NO/NA)],"SI")+SUMIFS(Table1[Máx posible],Table1[Actividad tipo REDD+],Calificaciones!$B$35,Table1[Rubro],Calificaciones!E$12,Table1[Aspecto fortalecido (Riesgo)],Calificaciones!$C42,Table1[Cumplimiento (SI/NO/NA)],"No")</f>
        <v>0</v>
      </c>
      <c r="F42" s="80">
        <f>+SUMIFS(Table1[Máx posible],Table1[Actividad tipo REDD+],Calificaciones!$B$35,Table1[Rubro],Calificaciones!F$12,Table1[Aspecto fortalecido (Riesgo)],Calificaciones!$C42,Table1[Cumplimiento (SI/NO/NA)],"SI")+SUMIFS(Table1[Máx posible],Table1[Actividad tipo REDD+],Calificaciones!$B$35,Table1[Rubro],Calificaciones!F$12,Table1[Aspecto fortalecido (Riesgo)],Calificaciones!$C42,Table1[Cumplimiento (SI/NO/NA)],"No")</f>
        <v>0</v>
      </c>
      <c r="G42" s="80">
        <f>+SUMIFS(Table1[Máx posible],Table1[Actividad tipo REDD+],Calificaciones!$B$35,Table1[Rubro],Calificaciones!G$12,Table1[Aspecto fortalecido (Riesgo)],Calificaciones!$C42,Table1[Cumplimiento (SI/NO/NA)],"SI")+SUMIFS(Table1[Máx posible],Table1[Actividad tipo REDD+],Calificaciones!$B$35,Table1[Rubro],Calificaciones!G$12,Table1[Aspecto fortalecido (Riesgo)],Calificaciones!$C42,Table1[Cumplimiento (SI/NO/NA)],"No")</f>
        <v>0</v>
      </c>
      <c r="H42" s="80">
        <f t="shared" si="16"/>
        <v>0</v>
      </c>
      <c r="K42" s="109" t="s">
        <v>648</v>
      </c>
      <c r="L42" s="84" t="s">
        <v>383</v>
      </c>
      <c r="M42" s="81">
        <f>+SUMIFS(Table1[Máx posible],Table1[OP 4.12],TRUE,Table1[Rubro],Calificaciones!M$12,Table1[Aspecto fortalecido (Riesgo)],Calificaciones!$L42,Table1[Cumplimiento (SI/NO/NA)],"SI")+SUMIFS(Table1[Máx posible],Table1[OP 4.12],TRUE,Table1[Rubro],Calificaciones!M$12,Table1[Aspecto fortalecido (Riesgo)],Calificaciones!$L42,Table1[Cumplimiento (SI/NO/NA)],"No")</f>
        <v>0</v>
      </c>
      <c r="N42" s="81">
        <f>+SUMIFS(Table1[Máx posible],Table1[OP 4.12],TRUE,Table1[Rubro],Calificaciones!N$12,Table1[Aspecto fortalecido (Riesgo)],Calificaciones!$L42,Table1[Cumplimiento (SI/NO/NA)],"SI")+SUMIFS(Table1[Máx posible],Table1[OP 4.12],TRUE,Table1[Rubro],Calificaciones!N$12,Table1[Aspecto fortalecido (Riesgo)],Calificaciones!$L42,Table1[Cumplimiento (SI/NO/NA)],"No")</f>
        <v>0</v>
      </c>
      <c r="O42" s="81">
        <f>+SUMIFS(Table1[Máx posible],Table1[OP 4.12],TRUE,Table1[Rubro],Calificaciones!O$12,Table1[Aspecto fortalecido (Riesgo)],Calificaciones!$L42,Table1[Cumplimiento (SI/NO/NA)],"SI")+SUMIFS(Table1[Máx posible],Table1[OP 4.12],TRUE,Table1[Rubro],Calificaciones!O$12,Table1[Aspecto fortalecido (Riesgo)],Calificaciones!$L42,Table1[Cumplimiento (SI/NO/NA)],"No")</f>
        <v>0</v>
      </c>
      <c r="P42" s="81">
        <f>+SUMIFS(Table1[Máx posible],Table1[OP 4.12],TRUE,Table1[Rubro],Calificaciones!P$12,Table1[Aspecto fortalecido (Riesgo)],Calificaciones!$L42,Table1[Cumplimiento (SI/NO/NA)],"SI")+SUMIFS(Table1[Máx posible],Table1[OP 4.12],TRUE,Table1[Rubro],Calificaciones!P$12,Table1[Aspecto fortalecido (Riesgo)],Calificaciones!$L42,Table1[Cumplimiento (SI/NO/NA)],"No")</f>
        <v>4</v>
      </c>
      <c r="Q42" s="81">
        <f t="shared" si="18"/>
        <v>4</v>
      </c>
      <c r="R42" s="78"/>
    </row>
    <row r="43" spans="2:18">
      <c r="B43" s="194"/>
      <c r="C43" s="72" t="s">
        <v>379</v>
      </c>
      <c r="D43" s="80">
        <f>+SUMIFS(Table1[Máx posible],Table1[Actividad tipo REDD+],Calificaciones!$B$35,Table1[Rubro],Calificaciones!D$12,Table1[Aspecto fortalecido (Riesgo)],Calificaciones!$C43,Table1[Cumplimiento (SI/NO/NA)],"SI")+SUMIFS(Table1[Máx posible],Table1[Actividad tipo REDD+],Calificaciones!$B$35,Table1[Rubro],Calificaciones!D$12,Table1[Aspecto fortalecido (Riesgo)],Calificaciones!$C43,Table1[Cumplimiento (SI/NO/NA)],"No")</f>
        <v>0</v>
      </c>
      <c r="E43" s="80">
        <f>+SUMIFS(Table1[Máx posible],Table1[Actividad tipo REDD+],Calificaciones!$B$35,Table1[Rubro],Calificaciones!E$12,Table1[Aspecto fortalecido (Riesgo)],Calificaciones!$C43,Table1[Cumplimiento (SI/NO/NA)],"SI")+SUMIFS(Table1[Máx posible],Table1[Actividad tipo REDD+],Calificaciones!$B$35,Table1[Rubro],Calificaciones!E$12,Table1[Aspecto fortalecido (Riesgo)],Calificaciones!$C43,Table1[Cumplimiento (SI/NO/NA)],"No")</f>
        <v>0</v>
      </c>
      <c r="F43" s="80">
        <f>+SUMIFS(Table1[Máx posible],Table1[Actividad tipo REDD+],Calificaciones!$B$35,Table1[Rubro],Calificaciones!F$12,Table1[Aspecto fortalecido (Riesgo)],Calificaciones!$C43,Table1[Cumplimiento (SI/NO/NA)],"SI")+SUMIFS(Table1[Máx posible],Table1[Actividad tipo REDD+],Calificaciones!$B$35,Table1[Rubro],Calificaciones!F$12,Table1[Aspecto fortalecido (Riesgo)],Calificaciones!$C43,Table1[Cumplimiento (SI/NO/NA)],"No")</f>
        <v>0</v>
      </c>
      <c r="G43" s="80">
        <f>+SUMIFS(Table1[Máx posible],Table1[Actividad tipo REDD+],Calificaciones!$B$35,Table1[Rubro],Calificaciones!G$12,Table1[Aspecto fortalecido (Riesgo)],Calificaciones!$C43,Table1[Cumplimiento (SI/NO/NA)],"SI")+SUMIFS(Table1[Máx posible],Table1[Actividad tipo REDD+],Calificaciones!$B$35,Table1[Rubro],Calificaciones!G$12,Table1[Aspecto fortalecido (Riesgo)],Calificaciones!$C43,Table1[Cumplimiento (SI/NO/NA)],"No")</f>
        <v>0</v>
      </c>
      <c r="H43" s="80">
        <f t="shared" ref="H43" si="19">SUM(D43:G43)</f>
        <v>0</v>
      </c>
      <c r="M43">
        <f>SUM(M13:M42)</f>
        <v>24</v>
      </c>
      <c r="N43">
        <f>SUM(N13:N42)</f>
        <v>3</v>
      </c>
      <c r="O43">
        <f>SUM(O13:O42)</f>
        <v>26</v>
      </c>
      <c r="P43">
        <f>SUM(P13:P42)</f>
        <v>66</v>
      </c>
      <c r="Q43">
        <f>SUM(Q13:Q42)</f>
        <v>119</v>
      </c>
    </row>
    <row r="44" spans="2:18" ht="16" thickBot="1">
      <c r="B44" s="195"/>
      <c r="C44" s="77" t="s">
        <v>397</v>
      </c>
      <c r="D44" s="81">
        <f>+SUMIFS(Table1[Máx posible],Table1[Actividad tipo REDD+],Calificaciones!$B$35,Table1[Rubro],Calificaciones!D$12,Table1[Aspecto fortalecido (Riesgo)],Calificaciones!$C44,Table1[Cumplimiento (SI/NO/NA)],"SI")+SUMIFS(Table1[Máx posible],Table1[Actividad tipo REDD+],Calificaciones!$B$35,Table1[Rubro],Calificaciones!D$12,Table1[Aspecto fortalecido (Riesgo)],Calificaciones!$C44,Table1[Cumplimiento (SI/NO/NA)],"No")</f>
        <v>0</v>
      </c>
      <c r="E44" s="81">
        <f>+SUMIFS(Table1[Máx posible],Table1[Actividad tipo REDD+],Calificaciones!$B$35,Table1[Rubro],Calificaciones!E$12,Table1[Aspecto fortalecido (Riesgo)],Calificaciones!$C44,Table1[Cumplimiento (SI/NO/NA)],"SI")+SUMIFS(Table1[Máx posible],Table1[Actividad tipo REDD+],Calificaciones!$B$35,Table1[Rubro],Calificaciones!E$12,Table1[Aspecto fortalecido (Riesgo)],Calificaciones!$C44,Table1[Cumplimiento (SI/NO/NA)],"No")</f>
        <v>0</v>
      </c>
      <c r="F44" s="81">
        <f>+SUMIFS(Table1[Máx posible],Table1[Actividad tipo REDD+],Calificaciones!$B$35,Table1[Rubro],Calificaciones!F$12,Table1[Aspecto fortalecido (Riesgo)],Calificaciones!$C44,Table1[Cumplimiento (SI/NO/NA)],"SI")+SUMIFS(Table1[Máx posible],Table1[Actividad tipo REDD+],Calificaciones!$B$35,Table1[Rubro],Calificaciones!F$12,Table1[Aspecto fortalecido (Riesgo)],Calificaciones!$C44,Table1[Cumplimiento (SI/NO/NA)],"No")</f>
        <v>0</v>
      </c>
      <c r="G44" s="81">
        <f>+SUMIFS(Table1[Máx posible],Table1[Actividad tipo REDD+],Calificaciones!$B$35,Table1[Rubro],Calificaciones!G$12,Table1[Aspecto fortalecido (Riesgo)],Calificaciones!$C44,Table1[Cumplimiento (SI/NO/NA)],"SI")+SUMIFS(Table1[Máx posible],Table1[Actividad tipo REDD+],Calificaciones!$B$35,Table1[Rubro],Calificaciones!G$12,Table1[Aspecto fortalecido (Riesgo)],Calificaciones!$C44,Table1[Cumplimiento (SI/NO/NA)],"No")</f>
        <v>0</v>
      </c>
      <c r="H44" s="81">
        <f t="shared" ref="H44" si="20">SUM(D44:G44)</f>
        <v>0</v>
      </c>
      <c r="I44" s="75"/>
    </row>
    <row r="45" spans="2:18">
      <c r="B45" s="193" t="s">
        <v>463</v>
      </c>
      <c r="C45" s="72" t="s">
        <v>407</v>
      </c>
      <c r="D45" s="80">
        <f>+SUMIFS(Table1[Máx posible],Table1[Actividad tipo REDD+],Calificaciones!$B$45,Table1[Rubro],Calificaciones!D$12,Table1[Aspecto fortalecido (Riesgo)],Calificaciones!$C45,Table1[Cumplimiento (SI/NO/NA)],"SI")+SUMIFS(Table1[Máx posible],Table1[Actividad tipo REDD+],Calificaciones!$B$45,Table1[Rubro],Calificaciones!D$12,Table1[Aspecto fortalecido (Riesgo)],Calificaciones!$C45,Table1[Cumplimiento (SI/NO/NA)],"No")</f>
        <v>0</v>
      </c>
      <c r="E45" s="80">
        <f>+SUMIFS(Table1[Máx posible],Table1[Actividad tipo REDD+],Calificaciones!$B$45,Table1[Rubro],Calificaciones!E$12,Table1[Aspecto fortalecido (Riesgo)],Calificaciones!$C45,Table1[Cumplimiento (SI/NO/NA)],"SI")+SUMIFS(Table1[Máx posible],Table1[Actividad tipo REDD+],Calificaciones!$B$45,Table1[Rubro],Calificaciones!E$12,Table1[Aspecto fortalecido (Riesgo)],Calificaciones!$C45,Table1[Cumplimiento (SI/NO/NA)],"No")</f>
        <v>0</v>
      </c>
      <c r="F45" s="80">
        <f>+SUMIFS(Table1[Máx posible],Table1[Actividad tipo REDD+],Calificaciones!$B$45,Table1[Rubro],Calificaciones!F$12,Table1[Aspecto fortalecido (Riesgo)],Calificaciones!$C45,Table1[Cumplimiento (SI/NO/NA)],"SI")+SUMIFS(Table1[Máx posible],Table1[Actividad tipo REDD+],Calificaciones!$B$45,Table1[Rubro],Calificaciones!F$12,Table1[Aspecto fortalecido (Riesgo)],Calificaciones!$C45,Table1[Cumplimiento (SI/NO/NA)],"No")</f>
        <v>0</v>
      </c>
      <c r="G45" s="80">
        <f>+SUMIFS(Table1[Máx posible],Table1[Actividad tipo REDD+],Calificaciones!$B$45,Table1[Rubro],Calificaciones!G$12,Table1[Aspecto fortalecido (Riesgo)],Calificaciones!$C45,Table1[Cumplimiento (SI/NO/NA)],"SI")+SUMIFS(Table1[Máx posible],Table1[Actividad tipo REDD+],Calificaciones!$B$45,Table1[Rubro],Calificaciones!G$12,Table1[Aspecto fortalecido (Riesgo)],Calificaciones!$C45,Table1[Cumplimiento (SI/NO/NA)],"No")</f>
        <v>0</v>
      </c>
      <c r="H45" s="80">
        <f t="shared" ref="H45" si="21">SUM(D45:G45)</f>
        <v>0</v>
      </c>
      <c r="I45">
        <f>+SUM(H45:H51)</f>
        <v>0</v>
      </c>
    </row>
    <row r="46" spans="2:18">
      <c r="B46" s="194"/>
      <c r="C46" s="72" t="s">
        <v>374</v>
      </c>
      <c r="D46" s="80">
        <f>+SUMIFS(Table1[Máx posible],Table1[Actividad tipo REDD+],Calificaciones!$B$45,Table1[Rubro],Calificaciones!D$12,Table1[Aspecto fortalecido (Riesgo)],Calificaciones!$C46,Table1[Cumplimiento (SI/NO/NA)],"SI")+SUMIFS(Table1[Máx posible],Table1[Actividad tipo REDD+],Calificaciones!$B$45,Table1[Rubro],Calificaciones!D$12,Table1[Aspecto fortalecido (Riesgo)],Calificaciones!$C46,Table1[Cumplimiento (SI/NO/NA)],"No")</f>
        <v>0</v>
      </c>
      <c r="E46" s="80">
        <f>+SUMIFS(Table1[Máx posible],Table1[Actividad tipo REDD+],Calificaciones!$B$45,Table1[Rubro],Calificaciones!E$12,Table1[Aspecto fortalecido (Riesgo)],Calificaciones!$C46,Table1[Cumplimiento (SI/NO/NA)],"SI")+SUMIFS(Table1[Máx posible],Table1[Actividad tipo REDD+],Calificaciones!$B$45,Table1[Rubro],Calificaciones!E$12,Table1[Aspecto fortalecido (Riesgo)],Calificaciones!$C46,Table1[Cumplimiento (SI/NO/NA)],"No")</f>
        <v>0</v>
      </c>
      <c r="F46" s="80">
        <f>+SUMIFS(Table1[Máx posible],Table1[Actividad tipo REDD+],Calificaciones!$B$45,Table1[Rubro],Calificaciones!F$12,Table1[Aspecto fortalecido (Riesgo)],Calificaciones!$C46,Table1[Cumplimiento (SI/NO/NA)],"SI")+SUMIFS(Table1[Máx posible],Table1[Actividad tipo REDD+],Calificaciones!$B$45,Table1[Rubro],Calificaciones!F$12,Table1[Aspecto fortalecido (Riesgo)],Calificaciones!$C46,Table1[Cumplimiento (SI/NO/NA)],"No")</f>
        <v>0</v>
      </c>
      <c r="G46" s="80">
        <f>+SUMIFS(Table1[Máx posible],Table1[Actividad tipo REDD+],Calificaciones!$B$45,Table1[Rubro],Calificaciones!G$12,Table1[Aspecto fortalecido (Riesgo)],Calificaciones!$C46,Table1[Cumplimiento (SI/NO/NA)],"SI")+SUMIFS(Table1[Máx posible],Table1[Actividad tipo REDD+],Calificaciones!$B$45,Table1[Rubro],Calificaciones!G$12,Table1[Aspecto fortalecido (Riesgo)],Calificaciones!$C46,Table1[Cumplimiento (SI/NO/NA)],"No")</f>
        <v>0</v>
      </c>
      <c r="H46" s="80">
        <f t="shared" ref="H46:H51" si="22">SUM(D46:G46)</f>
        <v>0</v>
      </c>
    </row>
    <row r="47" spans="2:18">
      <c r="B47" s="194"/>
      <c r="C47" s="72" t="s">
        <v>352</v>
      </c>
      <c r="D47" s="80">
        <f>+SUMIFS(Table1[Máx posible],Table1[Actividad tipo REDD+],Calificaciones!$B$45,Table1[Rubro],Calificaciones!D$12,Table1[Aspecto fortalecido (Riesgo)],Calificaciones!$C47,Table1[Cumplimiento (SI/NO/NA)],"SI")+SUMIFS(Table1[Máx posible],Table1[Actividad tipo REDD+],Calificaciones!$B$45,Table1[Rubro],Calificaciones!D$12,Table1[Aspecto fortalecido (Riesgo)],Calificaciones!$C47,Table1[Cumplimiento (SI/NO/NA)],"No")</f>
        <v>0</v>
      </c>
      <c r="E47" s="80">
        <f>+SUMIFS(Table1[Máx posible],Table1[Actividad tipo REDD+],Calificaciones!$B$45,Table1[Rubro],Calificaciones!E$12,Table1[Aspecto fortalecido (Riesgo)],Calificaciones!$C47,Table1[Cumplimiento (SI/NO/NA)],"SI")+SUMIFS(Table1[Máx posible],Table1[Actividad tipo REDD+],Calificaciones!$B$45,Table1[Rubro],Calificaciones!E$12,Table1[Aspecto fortalecido (Riesgo)],Calificaciones!$C47,Table1[Cumplimiento (SI/NO/NA)],"No")</f>
        <v>0</v>
      </c>
      <c r="F47" s="80">
        <f>+SUMIFS(Table1[Máx posible],Table1[Actividad tipo REDD+],Calificaciones!$B$45,Table1[Rubro],Calificaciones!F$12,Table1[Aspecto fortalecido (Riesgo)],Calificaciones!$C47,Table1[Cumplimiento (SI/NO/NA)],"SI")+SUMIFS(Table1[Máx posible],Table1[Actividad tipo REDD+],Calificaciones!$B$45,Table1[Rubro],Calificaciones!F$12,Table1[Aspecto fortalecido (Riesgo)],Calificaciones!$C47,Table1[Cumplimiento (SI/NO/NA)],"No")</f>
        <v>0</v>
      </c>
      <c r="G47" s="80">
        <f>+SUMIFS(Table1[Máx posible],Table1[Actividad tipo REDD+],Calificaciones!$B$45,Table1[Rubro],Calificaciones!G$12,Table1[Aspecto fortalecido (Riesgo)],Calificaciones!$C47,Table1[Cumplimiento (SI/NO/NA)],"SI")+SUMIFS(Table1[Máx posible],Table1[Actividad tipo REDD+],Calificaciones!$B$45,Table1[Rubro],Calificaciones!G$12,Table1[Aspecto fortalecido (Riesgo)],Calificaciones!$C47,Table1[Cumplimiento (SI/NO/NA)],"No")</f>
        <v>0</v>
      </c>
      <c r="H47" s="80">
        <f t="shared" si="22"/>
        <v>0</v>
      </c>
    </row>
    <row r="48" spans="2:18">
      <c r="B48" s="194"/>
      <c r="C48" s="72" t="s">
        <v>331</v>
      </c>
      <c r="D48" s="80">
        <f>+SUMIFS(Table1[Máx posible],Table1[Actividad tipo REDD+],Calificaciones!$B$45,Table1[Rubro],Calificaciones!D$12,Table1[Aspecto fortalecido (Riesgo)],Calificaciones!$C48,Table1[Cumplimiento (SI/NO/NA)],"SI")+SUMIFS(Table1[Máx posible],Table1[Actividad tipo REDD+],Calificaciones!$B$45,Table1[Rubro],Calificaciones!D$12,Table1[Aspecto fortalecido (Riesgo)],Calificaciones!$C48,Table1[Cumplimiento (SI/NO/NA)],"No")</f>
        <v>0</v>
      </c>
      <c r="E48" s="80">
        <f>+SUMIFS(Table1[Máx posible],Table1[Actividad tipo REDD+],Calificaciones!$B$45,Table1[Rubro],Calificaciones!E$12,Table1[Aspecto fortalecido (Riesgo)],Calificaciones!$C48,Table1[Cumplimiento (SI/NO/NA)],"SI")+SUMIFS(Table1[Máx posible],Table1[Actividad tipo REDD+],Calificaciones!$B$45,Table1[Rubro],Calificaciones!E$12,Table1[Aspecto fortalecido (Riesgo)],Calificaciones!$C48,Table1[Cumplimiento (SI/NO/NA)],"No")</f>
        <v>0</v>
      </c>
      <c r="F48" s="80">
        <f>+SUMIFS(Table1[Máx posible],Table1[Actividad tipo REDD+],Calificaciones!$B$45,Table1[Rubro],Calificaciones!F$12,Table1[Aspecto fortalecido (Riesgo)],Calificaciones!$C48,Table1[Cumplimiento (SI/NO/NA)],"SI")+SUMIFS(Table1[Máx posible],Table1[Actividad tipo REDD+],Calificaciones!$B$45,Table1[Rubro],Calificaciones!F$12,Table1[Aspecto fortalecido (Riesgo)],Calificaciones!$C48,Table1[Cumplimiento (SI/NO/NA)],"No")</f>
        <v>0</v>
      </c>
      <c r="G48" s="80">
        <f>+SUMIFS(Table1[Máx posible],Table1[Actividad tipo REDD+],Calificaciones!$B$45,Table1[Rubro],Calificaciones!G$12,Table1[Aspecto fortalecido (Riesgo)],Calificaciones!$C48,Table1[Cumplimiento (SI/NO/NA)],"SI")+SUMIFS(Table1[Máx posible],Table1[Actividad tipo REDD+],Calificaciones!$B$45,Table1[Rubro],Calificaciones!G$12,Table1[Aspecto fortalecido (Riesgo)],Calificaciones!$C48,Table1[Cumplimiento (SI/NO/NA)],"No")</f>
        <v>0</v>
      </c>
      <c r="H48" s="80">
        <f t="shared" si="22"/>
        <v>0</v>
      </c>
    </row>
    <row r="49" spans="2:9">
      <c r="B49" s="194"/>
      <c r="C49" s="72" t="s">
        <v>387</v>
      </c>
      <c r="D49" s="80">
        <f>+SUMIFS(Table1[Máx posible],Table1[Actividad tipo REDD+],Calificaciones!$B$45,Table1[Rubro],Calificaciones!D$12,Table1[Aspecto fortalecido (Riesgo)],Calificaciones!$C49,Table1[Cumplimiento (SI/NO/NA)],"SI")+SUMIFS(Table1[Máx posible],Table1[Actividad tipo REDD+],Calificaciones!$B$45,Table1[Rubro],Calificaciones!D$12,Table1[Aspecto fortalecido (Riesgo)],Calificaciones!$C49,Table1[Cumplimiento (SI/NO/NA)],"No")</f>
        <v>0</v>
      </c>
      <c r="E49" s="80">
        <f>+SUMIFS(Table1[Máx posible],Table1[Actividad tipo REDD+],Calificaciones!$B$45,Table1[Rubro],Calificaciones!E$12,Table1[Aspecto fortalecido (Riesgo)],Calificaciones!$C49,Table1[Cumplimiento (SI/NO/NA)],"SI")+SUMIFS(Table1[Máx posible],Table1[Actividad tipo REDD+],Calificaciones!$B$45,Table1[Rubro],Calificaciones!E$12,Table1[Aspecto fortalecido (Riesgo)],Calificaciones!$C49,Table1[Cumplimiento (SI/NO/NA)],"No")</f>
        <v>0</v>
      </c>
      <c r="F49" s="80">
        <f>+SUMIFS(Table1[Máx posible],Table1[Actividad tipo REDD+],Calificaciones!$B$45,Table1[Rubro],Calificaciones!F$12,Table1[Aspecto fortalecido (Riesgo)],Calificaciones!$C49,Table1[Cumplimiento (SI/NO/NA)],"SI")+SUMIFS(Table1[Máx posible],Table1[Actividad tipo REDD+],Calificaciones!$B$45,Table1[Rubro],Calificaciones!F$12,Table1[Aspecto fortalecido (Riesgo)],Calificaciones!$C49,Table1[Cumplimiento (SI/NO/NA)],"No")</f>
        <v>0</v>
      </c>
      <c r="G49" s="80">
        <f>+SUMIFS(Table1[Máx posible],Table1[Actividad tipo REDD+],Calificaciones!$B$45,Table1[Rubro],Calificaciones!G$12,Table1[Aspecto fortalecido (Riesgo)],Calificaciones!$C49,Table1[Cumplimiento (SI/NO/NA)],"SI")+SUMIFS(Table1[Máx posible],Table1[Actividad tipo REDD+],Calificaciones!$B$45,Table1[Rubro],Calificaciones!G$12,Table1[Aspecto fortalecido (Riesgo)],Calificaciones!$C49,Table1[Cumplimiento (SI/NO/NA)],"No")</f>
        <v>0</v>
      </c>
      <c r="H49" s="80">
        <f t="shared" si="22"/>
        <v>0</v>
      </c>
    </row>
    <row r="50" spans="2:9">
      <c r="B50" s="194"/>
      <c r="C50" s="72" t="s">
        <v>379</v>
      </c>
      <c r="D50" s="80">
        <f>+SUMIFS(Table1[Máx posible],Table1[Actividad tipo REDD+],Calificaciones!$B$45,Table1[Rubro],Calificaciones!D$12,Table1[Aspecto fortalecido (Riesgo)],Calificaciones!$C50,Table1[Cumplimiento (SI/NO/NA)],"SI")+SUMIFS(Table1[Máx posible],Table1[Actividad tipo REDD+],Calificaciones!$B$45,Table1[Rubro],Calificaciones!D$12,Table1[Aspecto fortalecido (Riesgo)],Calificaciones!$C50,Table1[Cumplimiento (SI/NO/NA)],"No")</f>
        <v>0</v>
      </c>
      <c r="E50" s="80">
        <f>+SUMIFS(Table1[Máx posible],Table1[Actividad tipo REDD+],Calificaciones!$B$45,Table1[Rubro],Calificaciones!E$12,Table1[Aspecto fortalecido (Riesgo)],Calificaciones!$C50,Table1[Cumplimiento (SI/NO/NA)],"SI")+SUMIFS(Table1[Máx posible],Table1[Actividad tipo REDD+],Calificaciones!$B$45,Table1[Rubro],Calificaciones!E$12,Table1[Aspecto fortalecido (Riesgo)],Calificaciones!$C50,Table1[Cumplimiento (SI/NO/NA)],"No")</f>
        <v>0</v>
      </c>
      <c r="F50" s="80">
        <f>+SUMIFS(Table1[Máx posible],Table1[Actividad tipo REDD+],Calificaciones!$B$45,Table1[Rubro],Calificaciones!F$12,Table1[Aspecto fortalecido (Riesgo)],Calificaciones!$C50,Table1[Cumplimiento (SI/NO/NA)],"SI")+SUMIFS(Table1[Máx posible],Table1[Actividad tipo REDD+],Calificaciones!$B$45,Table1[Rubro],Calificaciones!F$12,Table1[Aspecto fortalecido (Riesgo)],Calificaciones!$C50,Table1[Cumplimiento (SI/NO/NA)],"No")</f>
        <v>0</v>
      </c>
      <c r="G50" s="80">
        <f>+SUMIFS(Table1[Máx posible],Table1[Actividad tipo REDD+],Calificaciones!$B$45,Table1[Rubro],Calificaciones!G$12,Table1[Aspecto fortalecido (Riesgo)],Calificaciones!$C50,Table1[Cumplimiento (SI/NO/NA)],"SI")+SUMIFS(Table1[Máx posible],Table1[Actividad tipo REDD+],Calificaciones!$B$45,Table1[Rubro],Calificaciones!G$12,Table1[Aspecto fortalecido (Riesgo)],Calificaciones!$C50,Table1[Cumplimiento (SI/NO/NA)],"No")</f>
        <v>0</v>
      </c>
      <c r="H50" s="80">
        <f t="shared" si="22"/>
        <v>0</v>
      </c>
    </row>
    <row r="51" spans="2:9" ht="16" thickBot="1">
      <c r="B51" s="195"/>
      <c r="C51" s="77" t="s">
        <v>397</v>
      </c>
      <c r="D51" s="81">
        <f>+SUMIFS(Table1[Máx posible],Table1[Actividad tipo REDD+],Calificaciones!$B$45,Table1[Rubro],Calificaciones!D$12,Table1[Aspecto fortalecido (Riesgo)],Calificaciones!$C51,Table1[Cumplimiento (SI/NO/NA)],"SI")+SUMIFS(Table1[Máx posible],Table1[Actividad tipo REDD+],Calificaciones!$B$45,Table1[Rubro],Calificaciones!D$12,Table1[Aspecto fortalecido (Riesgo)],Calificaciones!$C51,Table1[Cumplimiento (SI/NO/NA)],"No")</f>
        <v>0</v>
      </c>
      <c r="E51" s="81">
        <f>+SUMIFS(Table1[Máx posible],Table1[Actividad tipo REDD+],Calificaciones!$B$45,Table1[Rubro],Calificaciones!E$12,Table1[Aspecto fortalecido (Riesgo)],Calificaciones!$C51,Table1[Cumplimiento (SI/NO/NA)],"SI")+SUMIFS(Table1[Máx posible],Table1[Actividad tipo REDD+],Calificaciones!$B$45,Table1[Rubro],Calificaciones!E$12,Table1[Aspecto fortalecido (Riesgo)],Calificaciones!$C51,Table1[Cumplimiento (SI/NO/NA)],"No")</f>
        <v>0</v>
      </c>
      <c r="F51" s="81">
        <f>+SUMIFS(Table1[Máx posible],Table1[Actividad tipo REDD+],Calificaciones!$B$45,Table1[Rubro],Calificaciones!F$12,Table1[Aspecto fortalecido (Riesgo)],Calificaciones!$C51,Table1[Cumplimiento (SI/NO/NA)],"SI")+SUMIFS(Table1[Máx posible],Table1[Actividad tipo REDD+],Calificaciones!$B$45,Table1[Rubro],Calificaciones!F$12,Table1[Aspecto fortalecido (Riesgo)],Calificaciones!$C51,Table1[Cumplimiento (SI/NO/NA)],"No")</f>
        <v>0</v>
      </c>
      <c r="G51" s="81">
        <f>+SUMIFS(Table1[Máx posible],Table1[Actividad tipo REDD+],Calificaciones!$B$45,Table1[Rubro],Calificaciones!G$12,Table1[Aspecto fortalecido (Riesgo)],Calificaciones!$C51,Table1[Cumplimiento (SI/NO/NA)],"SI")+SUMIFS(Table1[Máx posible],Table1[Actividad tipo REDD+],Calificaciones!$B$45,Table1[Rubro],Calificaciones!G$12,Table1[Aspecto fortalecido (Riesgo)],Calificaciones!$C51,Table1[Cumplimiento (SI/NO/NA)],"No")</f>
        <v>0</v>
      </c>
      <c r="H51" s="81">
        <f t="shared" si="22"/>
        <v>0</v>
      </c>
      <c r="I51" s="75"/>
    </row>
    <row r="52" spans="2:9">
      <c r="B52" s="193" t="s">
        <v>277</v>
      </c>
      <c r="C52" s="72" t="s">
        <v>407</v>
      </c>
      <c r="D52" s="80">
        <f>+SUMIFS(Table1[Máx posible],Table1[Actividad tipo REDD+],Calificaciones!$B$52,Table1[Rubro],Calificaciones!D$12,Table1[Aspecto fortalecido (Riesgo)],Calificaciones!$C52,Table1[Cumplimiento (SI/NO/NA)],"SI")+SUMIFS(Table1[Máx posible],Table1[Actividad tipo REDD+],Calificaciones!$B$52,Table1[Rubro],Calificaciones!D$12,Table1[Aspecto fortalecido (Riesgo)],Calificaciones!$C52,Table1[Cumplimiento (SI/NO/NA)],"No")</f>
        <v>0</v>
      </c>
      <c r="E52" s="80">
        <f>+SUMIFS(Table1[Máx posible],Table1[Actividad tipo REDD+],Calificaciones!$B$52,Table1[Rubro],Calificaciones!E$12,Table1[Aspecto fortalecido (Riesgo)],Calificaciones!$C52,Table1[Cumplimiento (SI/NO/NA)],"SI")+SUMIFS(Table1[Máx posible],Table1[Actividad tipo REDD+],Calificaciones!$B$52,Table1[Rubro],Calificaciones!E$12,Table1[Aspecto fortalecido (Riesgo)],Calificaciones!$C52,Table1[Cumplimiento (SI/NO/NA)],"No")</f>
        <v>0</v>
      </c>
      <c r="F52" s="80">
        <f>+SUMIFS(Table1[Máx posible],Table1[Actividad tipo REDD+],Calificaciones!$B$52,Table1[Rubro],Calificaciones!F$12,Table1[Aspecto fortalecido (Riesgo)],Calificaciones!$C52,Table1[Cumplimiento (SI/NO/NA)],"SI")+SUMIFS(Table1[Máx posible],Table1[Actividad tipo REDD+],Calificaciones!$B$52,Table1[Rubro],Calificaciones!F$12,Table1[Aspecto fortalecido (Riesgo)],Calificaciones!$C52,Table1[Cumplimiento (SI/NO/NA)],"No")</f>
        <v>0</v>
      </c>
      <c r="G52" s="80">
        <f>+SUMIFS(Table1[Máx posible],Table1[Actividad tipo REDD+],Calificaciones!$B$52,Table1[Rubro],Calificaciones!G$12,Table1[Aspecto fortalecido (Riesgo)],Calificaciones!$C52,Table1[Cumplimiento (SI/NO/NA)],"SI")+SUMIFS(Table1[Máx posible],Table1[Actividad tipo REDD+],Calificaciones!$B$52,Table1[Rubro],Calificaciones!G$12,Table1[Aspecto fortalecido (Riesgo)],Calificaciones!$C52,Table1[Cumplimiento (SI/NO/NA)],"No")</f>
        <v>0</v>
      </c>
      <c r="H52" s="80">
        <f t="shared" ref="H52:H58" si="23">SUM(D52:G52)</f>
        <v>0</v>
      </c>
      <c r="I52">
        <f>+SUM(H52:H58)</f>
        <v>0</v>
      </c>
    </row>
    <row r="53" spans="2:9">
      <c r="B53" s="194"/>
      <c r="C53" s="72" t="s">
        <v>374</v>
      </c>
      <c r="D53" s="80">
        <f>+SUMIFS(Table1[Máx posible],Table1[Actividad tipo REDD+],Calificaciones!$B$52,Table1[Rubro],Calificaciones!D$12,Table1[Aspecto fortalecido (Riesgo)],Calificaciones!$C53,Table1[Cumplimiento (SI/NO/NA)],"SI")+SUMIFS(Table1[Máx posible],Table1[Actividad tipo REDD+],Calificaciones!$B$52,Table1[Rubro],Calificaciones!D$12,Table1[Aspecto fortalecido (Riesgo)],Calificaciones!$C53,Table1[Cumplimiento (SI/NO/NA)],"No")</f>
        <v>0</v>
      </c>
      <c r="E53" s="80">
        <f>+SUMIFS(Table1[Máx posible],Table1[Actividad tipo REDD+],Calificaciones!$B$52,Table1[Rubro],Calificaciones!E$12,Table1[Aspecto fortalecido (Riesgo)],Calificaciones!$C53,Table1[Cumplimiento (SI/NO/NA)],"SI")+SUMIFS(Table1[Máx posible],Table1[Actividad tipo REDD+],Calificaciones!$B$52,Table1[Rubro],Calificaciones!E$12,Table1[Aspecto fortalecido (Riesgo)],Calificaciones!$C53,Table1[Cumplimiento (SI/NO/NA)],"No")</f>
        <v>0</v>
      </c>
      <c r="F53" s="80">
        <f>+SUMIFS(Table1[Máx posible],Table1[Actividad tipo REDD+],Calificaciones!$B$52,Table1[Rubro],Calificaciones!F$12,Table1[Aspecto fortalecido (Riesgo)],Calificaciones!$C53,Table1[Cumplimiento (SI/NO/NA)],"SI")+SUMIFS(Table1[Máx posible],Table1[Actividad tipo REDD+],Calificaciones!$B$52,Table1[Rubro],Calificaciones!F$12,Table1[Aspecto fortalecido (Riesgo)],Calificaciones!$C53,Table1[Cumplimiento (SI/NO/NA)],"No")</f>
        <v>0</v>
      </c>
      <c r="G53" s="80">
        <f>+SUMIFS(Table1[Máx posible],Table1[Actividad tipo REDD+],Calificaciones!$B$52,Table1[Rubro],Calificaciones!G$12,Table1[Aspecto fortalecido (Riesgo)],Calificaciones!$C53,Table1[Cumplimiento (SI/NO/NA)],"SI")+SUMIFS(Table1[Máx posible],Table1[Actividad tipo REDD+],Calificaciones!$B$52,Table1[Rubro],Calificaciones!G$12,Table1[Aspecto fortalecido (Riesgo)],Calificaciones!$C53,Table1[Cumplimiento (SI/NO/NA)],"No")</f>
        <v>0</v>
      </c>
      <c r="H53" s="80">
        <f t="shared" si="23"/>
        <v>0</v>
      </c>
    </row>
    <row r="54" spans="2:9">
      <c r="B54" s="194"/>
      <c r="C54" s="72" t="s">
        <v>352</v>
      </c>
      <c r="D54" s="80">
        <f>+SUMIFS(Table1[Máx posible],Table1[Actividad tipo REDD+],Calificaciones!$B$52,Table1[Rubro],Calificaciones!D$12,Table1[Aspecto fortalecido (Riesgo)],Calificaciones!$C54,Table1[Cumplimiento (SI/NO/NA)],"SI")+SUMIFS(Table1[Máx posible],Table1[Actividad tipo REDD+],Calificaciones!$B$52,Table1[Rubro],Calificaciones!D$12,Table1[Aspecto fortalecido (Riesgo)],Calificaciones!$C54,Table1[Cumplimiento (SI/NO/NA)],"No")</f>
        <v>0</v>
      </c>
      <c r="E54" s="80">
        <f>+SUMIFS(Table1[Máx posible],Table1[Actividad tipo REDD+],Calificaciones!$B$52,Table1[Rubro],Calificaciones!E$12,Table1[Aspecto fortalecido (Riesgo)],Calificaciones!$C54,Table1[Cumplimiento (SI/NO/NA)],"SI")+SUMIFS(Table1[Máx posible],Table1[Actividad tipo REDD+],Calificaciones!$B$52,Table1[Rubro],Calificaciones!E$12,Table1[Aspecto fortalecido (Riesgo)],Calificaciones!$C54,Table1[Cumplimiento (SI/NO/NA)],"No")</f>
        <v>0</v>
      </c>
      <c r="F54" s="80">
        <f>+SUMIFS(Table1[Máx posible],Table1[Actividad tipo REDD+],Calificaciones!$B$52,Table1[Rubro],Calificaciones!F$12,Table1[Aspecto fortalecido (Riesgo)],Calificaciones!$C54,Table1[Cumplimiento (SI/NO/NA)],"SI")+SUMIFS(Table1[Máx posible],Table1[Actividad tipo REDD+],Calificaciones!$B$52,Table1[Rubro],Calificaciones!F$12,Table1[Aspecto fortalecido (Riesgo)],Calificaciones!$C54,Table1[Cumplimiento (SI/NO/NA)],"No")</f>
        <v>0</v>
      </c>
      <c r="G54" s="80">
        <f>+SUMIFS(Table1[Máx posible],Table1[Actividad tipo REDD+],Calificaciones!$B$52,Table1[Rubro],Calificaciones!G$12,Table1[Aspecto fortalecido (Riesgo)],Calificaciones!$C54,Table1[Cumplimiento (SI/NO/NA)],"SI")+SUMIFS(Table1[Máx posible],Table1[Actividad tipo REDD+],Calificaciones!$B$52,Table1[Rubro],Calificaciones!G$12,Table1[Aspecto fortalecido (Riesgo)],Calificaciones!$C54,Table1[Cumplimiento (SI/NO/NA)],"No")</f>
        <v>0</v>
      </c>
      <c r="H54" s="80">
        <f t="shared" si="23"/>
        <v>0</v>
      </c>
    </row>
    <row r="55" spans="2:9">
      <c r="B55" s="194"/>
      <c r="C55" s="72" t="s">
        <v>331</v>
      </c>
      <c r="D55" s="80">
        <f>+SUMIFS(Table1[Máx posible],Table1[Actividad tipo REDD+],Calificaciones!$B$52,Table1[Rubro],Calificaciones!D$12,Table1[Aspecto fortalecido (Riesgo)],Calificaciones!$C55,Table1[Cumplimiento (SI/NO/NA)],"SI")+SUMIFS(Table1[Máx posible],Table1[Actividad tipo REDD+],Calificaciones!$B$52,Table1[Rubro],Calificaciones!D$12,Table1[Aspecto fortalecido (Riesgo)],Calificaciones!$C55,Table1[Cumplimiento (SI/NO/NA)],"No")</f>
        <v>0</v>
      </c>
      <c r="E55" s="80">
        <f>+SUMIFS(Table1[Máx posible],Table1[Actividad tipo REDD+],Calificaciones!$B$52,Table1[Rubro],Calificaciones!E$12,Table1[Aspecto fortalecido (Riesgo)],Calificaciones!$C55,Table1[Cumplimiento (SI/NO/NA)],"SI")+SUMIFS(Table1[Máx posible],Table1[Actividad tipo REDD+],Calificaciones!$B$52,Table1[Rubro],Calificaciones!E$12,Table1[Aspecto fortalecido (Riesgo)],Calificaciones!$C55,Table1[Cumplimiento (SI/NO/NA)],"No")</f>
        <v>0</v>
      </c>
      <c r="F55" s="80">
        <f>+SUMIFS(Table1[Máx posible],Table1[Actividad tipo REDD+],Calificaciones!$B$52,Table1[Rubro],Calificaciones!F$12,Table1[Aspecto fortalecido (Riesgo)],Calificaciones!$C55,Table1[Cumplimiento (SI/NO/NA)],"SI")+SUMIFS(Table1[Máx posible],Table1[Actividad tipo REDD+],Calificaciones!$B$52,Table1[Rubro],Calificaciones!F$12,Table1[Aspecto fortalecido (Riesgo)],Calificaciones!$C55,Table1[Cumplimiento (SI/NO/NA)],"No")</f>
        <v>0</v>
      </c>
      <c r="G55" s="80">
        <f>+SUMIFS(Table1[Máx posible],Table1[Actividad tipo REDD+],Calificaciones!$B$52,Table1[Rubro],Calificaciones!G$12,Table1[Aspecto fortalecido (Riesgo)],Calificaciones!$C55,Table1[Cumplimiento (SI/NO/NA)],"SI")+SUMIFS(Table1[Máx posible],Table1[Actividad tipo REDD+],Calificaciones!$B$52,Table1[Rubro],Calificaciones!G$12,Table1[Aspecto fortalecido (Riesgo)],Calificaciones!$C55,Table1[Cumplimiento (SI/NO/NA)],"No")</f>
        <v>0</v>
      </c>
      <c r="H55" s="80">
        <f t="shared" si="23"/>
        <v>0</v>
      </c>
    </row>
    <row r="56" spans="2:9">
      <c r="B56" s="194"/>
      <c r="C56" s="72" t="s">
        <v>387</v>
      </c>
      <c r="D56" s="80">
        <f>+SUMIFS(Table1[Máx posible],Table1[Actividad tipo REDD+],Calificaciones!$B$52,Table1[Rubro],Calificaciones!D$12,Table1[Aspecto fortalecido (Riesgo)],Calificaciones!$C56,Table1[Cumplimiento (SI/NO/NA)],"SI")+SUMIFS(Table1[Máx posible],Table1[Actividad tipo REDD+],Calificaciones!$B$52,Table1[Rubro],Calificaciones!D$12,Table1[Aspecto fortalecido (Riesgo)],Calificaciones!$C56,Table1[Cumplimiento (SI/NO/NA)],"No")</f>
        <v>0</v>
      </c>
      <c r="E56" s="80">
        <f>+SUMIFS(Table1[Máx posible],Table1[Actividad tipo REDD+],Calificaciones!$B$52,Table1[Rubro],Calificaciones!E$12,Table1[Aspecto fortalecido (Riesgo)],Calificaciones!$C56,Table1[Cumplimiento (SI/NO/NA)],"SI")+SUMIFS(Table1[Máx posible],Table1[Actividad tipo REDD+],Calificaciones!$B$52,Table1[Rubro],Calificaciones!E$12,Table1[Aspecto fortalecido (Riesgo)],Calificaciones!$C56,Table1[Cumplimiento (SI/NO/NA)],"No")</f>
        <v>0</v>
      </c>
      <c r="F56" s="80">
        <f>+SUMIFS(Table1[Máx posible],Table1[Actividad tipo REDD+],Calificaciones!$B$52,Table1[Rubro],Calificaciones!F$12,Table1[Aspecto fortalecido (Riesgo)],Calificaciones!$C56,Table1[Cumplimiento (SI/NO/NA)],"SI")+SUMIFS(Table1[Máx posible],Table1[Actividad tipo REDD+],Calificaciones!$B$52,Table1[Rubro],Calificaciones!F$12,Table1[Aspecto fortalecido (Riesgo)],Calificaciones!$C56,Table1[Cumplimiento (SI/NO/NA)],"No")</f>
        <v>0</v>
      </c>
      <c r="G56" s="80">
        <f>+SUMIFS(Table1[Máx posible],Table1[Actividad tipo REDD+],Calificaciones!$B$52,Table1[Rubro],Calificaciones!G$12,Table1[Aspecto fortalecido (Riesgo)],Calificaciones!$C56,Table1[Cumplimiento (SI/NO/NA)],"SI")+SUMIFS(Table1[Máx posible],Table1[Actividad tipo REDD+],Calificaciones!$B$52,Table1[Rubro],Calificaciones!G$12,Table1[Aspecto fortalecido (Riesgo)],Calificaciones!$C56,Table1[Cumplimiento (SI/NO/NA)],"No")</f>
        <v>0</v>
      </c>
      <c r="H56" s="80">
        <f t="shared" si="23"/>
        <v>0</v>
      </c>
    </row>
    <row r="57" spans="2:9">
      <c r="B57" s="194"/>
      <c r="C57" s="72" t="s">
        <v>379</v>
      </c>
      <c r="D57" s="80">
        <f>+SUMIFS(Table1[Máx posible],Table1[Actividad tipo REDD+],Calificaciones!$B$52,Table1[Rubro],Calificaciones!D$12,Table1[Aspecto fortalecido (Riesgo)],Calificaciones!$C57,Table1[Cumplimiento (SI/NO/NA)],"SI")+SUMIFS(Table1[Máx posible],Table1[Actividad tipo REDD+],Calificaciones!$B$52,Table1[Rubro],Calificaciones!D$12,Table1[Aspecto fortalecido (Riesgo)],Calificaciones!$C57,Table1[Cumplimiento (SI/NO/NA)],"No")</f>
        <v>0</v>
      </c>
      <c r="E57" s="80">
        <f>+SUMIFS(Table1[Máx posible],Table1[Actividad tipo REDD+],Calificaciones!$B$52,Table1[Rubro],Calificaciones!E$12,Table1[Aspecto fortalecido (Riesgo)],Calificaciones!$C57,Table1[Cumplimiento (SI/NO/NA)],"SI")+SUMIFS(Table1[Máx posible],Table1[Actividad tipo REDD+],Calificaciones!$B$52,Table1[Rubro],Calificaciones!E$12,Table1[Aspecto fortalecido (Riesgo)],Calificaciones!$C57,Table1[Cumplimiento (SI/NO/NA)],"No")</f>
        <v>0</v>
      </c>
      <c r="F57" s="80">
        <f>+SUMIFS(Table1[Máx posible],Table1[Actividad tipo REDD+],Calificaciones!$B$52,Table1[Rubro],Calificaciones!F$12,Table1[Aspecto fortalecido (Riesgo)],Calificaciones!$C57,Table1[Cumplimiento (SI/NO/NA)],"SI")+SUMIFS(Table1[Máx posible],Table1[Actividad tipo REDD+],Calificaciones!$B$52,Table1[Rubro],Calificaciones!F$12,Table1[Aspecto fortalecido (Riesgo)],Calificaciones!$C57,Table1[Cumplimiento (SI/NO/NA)],"No")</f>
        <v>0</v>
      </c>
      <c r="G57" s="80">
        <f>+SUMIFS(Table1[Máx posible],Table1[Actividad tipo REDD+],Calificaciones!$B$52,Table1[Rubro],Calificaciones!G$12,Table1[Aspecto fortalecido (Riesgo)],Calificaciones!$C57,Table1[Cumplimiento (SI/NO/NA)],"SI")+SUMIFS(Table1[Máx posible],Table1[Actividad tipo REDD+],Calificaciones!$B$52,Table1[Rubro],Calificaciones!G$12,Table1[Aspecto fortalecido (Riesgo)],Calificaciones!$C57,Table1[Cumplimiento (SI/NO/NA)],"No")</f>
        <v>0</v>
      </c>
      <c r="H57" s="80">
        <f t="shared" si="23"/>
        <v>0</v>
      </c>
    </row>
    <row r="58" spans="2:9" ht="16" thickBot="1">
      <c r="B58" s="195"/>
      <c r="C58" s="77" t="s">
        <v>397</v>
      </c>
      <c r="D58" s="81">
        <f>+SUMIFS(Table1[Máx posible],Table1[Actividad tipo REDD+],Calificaciones!$B$52,Table1[Rubro],Calificaciones!D$12,Table1[Aspecto fortalecido (Riesgo)],Calificaciones!$C58,Table1[Cumplimiento (SI/NO/NA)],"SI")+SUMIFS(Table1[Máx posible],Table1[Actividad tipo REDD+],Calificaciones!$B$52,Table1[Rubro],Calificaciones!D$12,Table1[Aspecto fortalecido (Riesgo)],Calificaciones!$C58,Table1[Cumplimiento (SI/NO/NA)],"No")</f>
        <v>0</v>
      </c>
      <c r="E58" s="81">
        <f>+SUMIFS(Table1[Máx posible],Table1[Actividad tipo REDD+],Calificaciones!$B$52,Table1[Rubro],Calificaciones!E$12,Table1[Aspecto fortalecido (Riesgo)],Calificaciones!$C58,Table1[Cumplimiento (SI/NO/NA)],"SI")+SUMIFS(Table1[Máx posible],Table1[Actividad tipo REDD+],Calificaciones!$B$52,Table1[Rubro],Calificaciones!E$12,Table1[Aspecto fortalecido (Riesgo)],Calificaciones!$C58,Table1[Cumplimiento (SI/NO/NA)],"No")</f>
        <v>0</v>
      </c>
      <c r="F58" s="81">
        <f>+SUMIFS(Table1[Máx posible],Table1[Actividad tipo REDD+],Calificaciones!$B$52,Table1[Rubro],Calificaciones!F$12,Table1[Aspecto fortalecido (Riesgo)],Calificaciones!$C58,Table1[Cumplimiento (SI/NO/NA)],"SI")+SUMIFS(Table1[Máx posible],Table1[Actividad tipo REDD+],Calificaciones!$B$52,Table1[Rubro],Calificaciones!F$12,Table1[Aspecto fortalecido (Riesgo)],Calificaciones!$C58,Table1[Cumplimiento (SI/NO/NA)],"No")</f>
        <v>0</v>
      </c>
      <c r="G58" s="81">
        <f>+SUMIFS(Table1[Máx posible],Table1[Actividad tipo REDD+],Calificaciones!$B$52,Table1[Rubro],Calificaciones!G$12,Table1[Aspecto fortalecido (Riesgo)],Calificaciones!$C58,Table1[Cumplimiento (SI/NO/NA)],"SI")+SUMIFS(Table1[Máx posible],Table1[Actividad tipo REDD+],Calificaciones!$B$52,Table1[Rubro],Calificaciones!G$12,Table1[Aspecto fortalecido (Riesgo)],Calificaciones!$C58,Table1[Cumplimiento (SI/NO/NA)],"No")</f>
        <v>0</v>
      </c>
      <c r="H58" s="81">
        <f t="shared" si="23"/>
        <v>0</v>
      </c>
      <c r="I58" s="75"/>
    </row>
    <row r="59" spans="2:9">
      <c r="H59" s="80">
        <f>SUM(H13:H58)</f>
        <v>74</v>
      </c>
      <c r="I59" s="80">
        <f>SUM(I13:I58)</f>
        <v>74</v>
      </c>
    </row>
    <row r="60" spans="2:9">
      <c r="H60" s="80">
        <f>+SUM(Table1[Máx posible])</f>
        <v>387</v>
      </c>
    </row>
    <row r="69" spans="2:18" ht="23.5">
      <c r="B69" s="92" t="s">
        <v>640</v>
      </c>
      <c r="H69" s="80"/>
      <c r="K69" s="92" t="s">
        <v>640</v>
      </c>
    </row>
    <row r="70" spans="2:18" ht="94" thickBot="1">
      <c r="B70" s="79" t="s">
        <v>1</v>
      </c>
      <c r="C70" s="79" t="s">
        <v>311</v>
      </c>
      <c r="D70" s="82" t="s">
        <v>367</v>
      </c>
      <c r="E70" s="82" t="s">
        <v>337</v>
      </c>
      <c r="F70" s="82" t="s">
        <v>329</v>
      </c>
      <c r="G70" s="82" t="s">
        <v>350</v>
      </c>
      <c r="H70" s="87" t="s">
        <v>642</v>
      </c>
      <c r="I70" s="88" t="s">
        <v>643</v>
      </c>
      <c r="K70" s="79" t="s">
        <v>626</v>
      </c>
      <c r="L70" s="79" t="s">
        <v>311</v>
      </c>
      <c r="M70" s="82" t="s">
        <v>367</v>
      </c>
      <c r="N70" s="82" t="s">
        <v>337</v>
      </c>
      <c r="O70" s="82" t="s">
        <v>329</v>
      </c>
      <c r="P70" s="82" t="s">
        <v>350</v>
      </c>
      <c r="Q70" s="87" t="s">
        <v>642</v>
      </c>
      <c r="R70" s="88" t="s">
        <v>643</v>
      </c>
    </row>
    <row r="71" spans="2:18">
      <c r="B71" s="193" t="s">
        <v>326</v>
      </c>
      <c r="C71" s="72" t="s">
        <v>407</v>
      </c>
      <c r="D71" s="80">
        <f>+SUMIFS(Table1[Máx posible],Table1[Actividad tipo REDD+],Calificaciones!$B$13,Table1[Rubro],Calificaciones!D$12,Table1[Aspecto fortalecido (Riesgo)],Calificaciones!$C13,Table1[Cumplimiento (SI/NO/NA)],"SI")</f>
        <v>0</v>
      </c>
      <c r="E71" s="80">
        <f>+SUMIFS(Table1[Máx posible],Table1[Actividad tipo REDD+],Calificaciones!$B$13,Table1[Rubro],Calificaciones!E$12,Table1[Aspecto fortalecido (Riesgo)],Calificaciones!$C13,Table1[Cumplimiento (SI/NO/NA)],"SI")</f>
        <v>0</v>
      </c>
      <c r="F71" s="80">
        <f>+SUMIFS(Table1[Máx posible],Table1[Actividad tipo REDD+],Calificaciones!$B$13,Table1[Rubro],Calificaciones!F$12,Table1[Aspecto fortalecido (Riesgo)],Calificaciones!$C13,Table1[Cumplimiento (SI/NO/NA)],"SI")</f>
        <v>0</v>
      </c>
      <c r="G71" s="80">
        <f>+SUMIFS(Table1[Máx posible],Table1[Actividad tipo REDD+],Calificaciones!$B$13,Table1[Rubro],Calificaciones!G$12,Table1[Aspecto fortalecido (Riesgo)],Calificaciones!$C13,Table1[Cumplimiento (SI/NO/NA)],"SI")</f>
        <v>0</v>
      </c>
      <c r="H71" s="80">
        <f t="shared" ref="H71:H98" si="24">SUM(D71:G71)</f>
        <v>0</v>
      </c>
      <c r="I71" s="89">
        <f>+SUM(H71:H78)</f>
        <v>8</v>
      </c>
      <c r="K71" s="83" t="s">
        <v>644</v>
      </c>
      <c r="L71" s="2" t="s">
        <v>407</v>
      </c>
      <c r="M71" s="80">
        <f>+SUMIFS(Table1[Máx posible],Table1[OP 4.01],TRUE,Table1[Rubro],Calificaciones!M$12,Table1[Aspecto fortalecido (Riesgo)],Calificaciones!$L71,Table1[Cumplimiento (SI/NO/NA)],"SI")</f>
        <v>6</v>
      </c>
      <c r="N71" s="80">
        <f>+SUMIFS(Table1[Máx posible],Table1[OP 4.01],TRUE,Table1[Rubro],Calificaciones!N$12,Table1[Aspecto fortalecido (Riesgo)],Calificaciones!$L71,Table1[Cumplimiento (SI/NO/NA)],"SI")</f>
        <v>3</v>
      </c>
      <c r="O71" s="80">
        <f>+SUMIFS(Table1[Máx posible],Table1[OP 4.01],TRUE,Table1[Rubro],Calificaciones!O$12,Table1[Aspecto fortalecido (Riesgo)],Calificaciones!$L71,Table1[Cumplimiento (SI/NO/NA)],"SI")</f>
        <v>0</v>
      </c>
      <c r="P71" s="80">
        <f>+SUMIFS(Table1[Máx posible],Table1[OP 4.01],TRUE,Table1[Rubro],Calificaciones!P$12,Table1[Aspecto fortalecido (Riesgo)],Calificaciones!$L71,Table1[Cumplimiento (SI/NO/NA)],"SI")</f>
        <v>0</v>
      </c>
      <c r="Q71" s="80">
        <f>SUM(M71:P71)</f>
        <v>9</v>
      </c>
      <c r="R71" s="74">
        <f>+SUM(Q71:Q75)</f>
        <v>27</v>
      </c>
    </row>
    <row r="72" spans="2:18">
      <c r="B72" s="194"/>
      <c r="C72" s="72" t="s">
        <v>374</v>
      </c>
      <c r="D72" s="80">
        <f>+SUMIFS(Table1[Máx posible],Table1[Actividad tipo REDD+],Calificaciones!$B$13,Table1[Rubro],Calificaciones!D$12,Table1[Aspecto fortalecido (Riesgo)],Calificaciones!$C14,Table1[Cumplimiento (SI/NO/NA)],"SI")</f>
        <v>0</v>
      </c>
      <c r="E72" s="80">
        <f>+SUMIFS(Table1[Máx posible],Table1[Actividad tipo REDD+],Calificaciones!$B$13,Table1[Rubro],Calificaciones!E$12,Table1[Aspecto fortalecido (Riesgo)],Calificaciones!$C14,Table1[Cumplimiento (SI/NO/NA)],"SI")</f>
        <v>0</v>
      </c>
      <c r="F72" s="80">
        <f>+SUMIFS(Table1[Máx posible],Table1[Actividad tipo REDD+],Calificaciones!$B$13,Table1[Rubro],Calificaciones!F$12,Table1[Aspecto fortalecido (Riesgo)],Calificaciones!$C14,Table1[Cumplimiento (SI/NO/NA)],"SI")</f>
        <v>0</v>
      </c>
      <c r="G72" s="80">
        <f>+SUMIFS(Table1[Máx posible],Table1[Actividad tipo REDD+],Calificaciones!$B$13,Table1[Rubro],Calificaciones!G$12,Table1[Aspecto fortalecido (Riesgo)],Calificaciones!$C14,Table1[Cumplimiento (SI/NO/NA)],"SI")</f>
        <v>0</v>
      </c>
      <c r="H72" s="80">
        <f t="shared" si="24"/>
        <v>0</v>
      </c>
      <c r="I72" s="74"/>
      <c r="K72" s="83" t="s">
        <v>644</v>
      </c>
      <c r="L72" s="2" t="s">
        <v>374</v>
      </c>
      <c r="M72" s="80">
        <f>+SUMIFS(Table1[Máx posible],Table1[OP 4.01],TRUE,Table1[Rubro],Calificaciones!M$12,Table1[Aspecto fortalecido (Riesgo)],Calificaciones!$L72,Table1[Cumplimiento (SI/NO/NA)],"SI")</f>
        <v>0</v>
      </c>
      <c r="N72" s="80">
        <f>+SUMIFS(Table1[Máx posible],Table1[OP 4.01],TRUE,Table1[Rubro],Calificaciones!N$12,Table1[Aspecto fortalecido (Riesgo)],Calificaciones!$L72,Table1[Cumplimiento (SI/NO/NA)],"SI")</f>
        <v>0</v>
      </c>
      <c r="O72" s="80">
        <f>+SUMIFS(Table1[Máx posible],Table1[OP 4.01],TRUE,Table1[Rubro],Calificaciones!O$12,Table1[Aspecto fortalecido (Riesgo)],Calificaciones!$L72,Table1[Cumplimiento (SI/NO/NA)],"SI")</f>
        <v>0</v>
      </c>
      <c r="P72" s="80">
        <f>+SUMIFS(Table1[Máx posible],Table1[OP 4.01],TRUE,Table1[Rubro],Calificaciones!P$12,Table1[Aspecto fortalecido (Riesgo)],Calificaciones!$L72,Table1[Cumplimiento (SI/NO/NA)],"SI")</f>
        <v>0</v>
      </c>
      <c r="Q72" s="80">
        <f t="shared" ref="Q72:Q75" si="25">SUM(M72:P72)</f>
        <v>0</v>
      </c>
      <c r="R72" s="74"/>
    </row>
    <row r="73" spans="2:18">
      <c r="B73" s="194"/>
      <c r="C73" s="72" t="s">
        <v>352</v>
      </c>
      <c r="D73" s="80">
        <f>+SUMIFS(Table1[Máx posible],Table1[Actividad tipo REDD+],Calificaciones!$B$13,Table1[Rubro],Calificaciones!D$12,Table1[Aspecto fortalecido (Riesgo)],Calificaciones!$C15,Table1[Cumplimiento (SI/NO/NA)],"SI")</f>
        <v>0</v>
      </c>
      <c r="E73" s="80">
        <f>+SUMIFS(Table1[Máx posible],Table1[Actividad tipo REDD+],Calificaciones!$B$13,Table1[Rubro],Calificaciones!E$12,Table1[Aspecto fortalecido (Riesgo)],Calificaciones!$C15,Table1[Cumplimiento (SI/NO/NA)],"SI")</f>
        <v>0</v>
      </c>
      <c r="F73" s="80">
        <f>+SUMIFS(Table1[Máx posible],Table1[Actividad tipo REDD+],Calificaciones!$B$13,Table1[Rubro],Calificaciones!F$12,Table1[Aspecto fortalecido (Riesgo)],Calificaciones!$C15,Table1[Cumplimiento (SI/NO/NA)],"SI")</f>
        <v>0</v>
      </c>
      <c r="G73" s="80">
        <f>+SUMIFS(Table1[Máx posible],Table1[Actividad tipo REDD+],Calificaciones!$B$13,Table1[Rubro],Calificaciones!G$12,Table1[Aspecto fortalecido (Riesgo)],Calificaciones!$C15,Table1[Cumplimiento (SI/NO/NA)],"SI")</f>
        <v>0</v>
      </c>
      <c r="H73" s="80">
        <f t="shared" si="24"/>
        <v>0</v>
      </c>
      <c r="I73" s="74"/>
      <c r="K73" s="83" t="s">
        <v>644</v>
      </c>
      <c r="L73" s="2" t="s">
        <v>352</v>
      </c>
      <c r="M73" s="80">
        <f>+SUMIFS(Table1[Máx posible],Table1[OP 4.01],TRUE,Table1[Rubro],Calificaciones!M$12,Table1[Aspecto fortalecido (Riesgo)],Calificaciones!$L73,Table1[Cumplimiento (SI/NO/NA)],"SI")</f>
        <v>2</v>
      </c>
      <c r="N73" s="80">
        <f>+SUMIFS(Table1[Máx posible],Table1[OP 4.01],TRUE,Table1[Rubro],Calificaciones!N$12,Table1[Aspecto fortalecido (Riesgo)],Calificaciones!$L73,Table1[Cumplimiento (SI/NO/NA)],"SI")</f>
        <v>0</v>
      </c>
      <c r="O73" s="80">
        <f>+SUMIFS(Table1[Máx posible],Table1[OP 4.01],TRUE,Table1[Rubro],Calificaciones!O$12,Table1[Aspecto fortalecido (Riesgo)],Calificaciones!$L73,Table1[Cumplimiento (SI/NO/NA)],"SI")</f>
        <v>0</v>
      </c>
      <c r="P73" s="80">
        <f>+SUMIFS(Table1[Máx posible],Table1[OP 4.01],TRUE,Table1[Rubro],Calificaciones!P$12,Table1[Aspecto fortalecido (Riesgo)],Calificaciones!$L73,Table1[Cumplimiento (SI/NO/NA)],"SI")</f>
        <v>3</v>
      </c>
      <c r="Q73" s="80">
        <f t="shared" si="25"/>
        <v>5</v>
      </c>
      <c r="R73" s="74"/>
    </row>
    <row r="74" spans="2:18">
      <c r="B74" s="194"/>
      <c r="C74" s="72" t="s">
        <v>331</v>
      </c>
      <c r="D74" s="80">
        <f>+SUMIFS(Table1[Máx posible],Table1[Actividad tipo REDD+],Calificaciones!$B$13,Table1[Rubro],Calificaciones!D$12,Table1[Aspecto fortalecido (Riesgo)],Calificaciones!$C16,Table1[Cumplimiento (SI/NO/NA)],"SI")</f>
        <v>0</v>
      </c>
      <c r="E74" s="80">
        <f>+SUMIFS(Table1[Máx posible],Table1[Actividad tipo REDD+],Calificaciones!$B$13,Table1[Rubro],Calificaciones!E$12,Table1[Aspecto fortalecido (Riesgo)],Calificaciones!$C16,Table1[Cumplimiento (SI/NO/NA)],"SI")</f>
        <v>0</v>
      </c>
      <c r="F74" s="80">
        <f>+SUMIFS(Table1[Máx posible],Table1[Actividad tipo REDD+],Calificaciones!$B$13,Table1[Rubro],Calificaciones!F$12,Table1[Aspecto fortalecido (Riesgo)],Calificaciones!$C16,Table1[Cumplimiento (SI/NO/NA)],"SI")</f>
        <v>8</v>
      </c>
      <c r="G74" s="80">
        <f>+SUMIFS(Table1[Máx posible],Table1[Actividad tipo REDD+],Calificaciones!$B$13,Table1[Rubro],Calificaciones!G$12,Table1[Aspecto fortalecido (Riesgo)],Calificaciones!$C16,Table1[Cumplimiento (SI/NO/NA)],"SI")</f>
        <v>0</v>
      </c>
      <c r="H74" s="80">
        <f t="shared" si="24"/>
        <v>8</v>
      </c>
      <c r="I74" s="74"/>
      <c r="K74" s="83" t="s">
        <v>644</v>
      </c>
      <c r="L74" s="2" t="s">
        <v>331</v>
      </c>
      <c r="M74" s="80">
        <f>+SUMIFS(Table1[Máx posible],Table1[OP 4.01],TRUE,Table1[Rubro],Calificaciones!M$12,Table1[Aspecto fortalecido (Riesgo)],Calificaciones!$L74,Table1[Cumplimiento (SI/NO/NA)],"SI")</f>
        <v>0</v>
      </c>
      <c r="N74" s="80">
        <f>+SUMIFS(Table1[Máx posible],Table1[OP 4.01],TRUE,Table1[Rubro],Calificaciones!N$12,Table1[Aspecto fortalecido (Riesgo)],Calificaciones!$L74,Table1[Cumplimiento (SI/NO/NA)],"SI")</f>
        <v>0</v>
      </c>
      <c r="O74" s="80">
        <f>+SUMIFS(Table1[Máx posible],Table1[OP 4.01],TRUE,Table1[Rubro],Calificaciones!O$12,Table1[Aspecto fortalecido (Riesgo)],Calificaciones!$L74,Table1[Cumplimiento (SI/NO/NA)],"SI")</f>
        <v>13</v>
      </c>
      <c r="P74" s="80">
        <f>+SUMIFS(Table1[Máx posible],Table1[OP 4.01],TRUE,Table1[Rubro],Calificaciones!P$12,Table1[Aspecto fortalecido (Riesgo)],Calificaciones!$L74,Table1[Cumplimiento (SI/NO/NA)],"SI")</f>
        <v>0</v>
      </c>
      <c r="Q74" s="80">
        <f t="shared" si="25"/>
        <v>13</v>
      </c>
      <c r="R74" s="74"/>
    </row>
    <row r="75" spans="2:18" ht="16" thickBot="1">
      <c r="B75" s="194"/>
      <c r="C75" s="72" t="s">
        <v>383</v>
      </c>
      <c r="D75" s="80">
        <f>+SUMIFS(Table1[Máx posible],Table1[Actividad tipo REDD+],Calificaciones!$B$13,Table1[Rubro],Calificaciones!D$12,Table1[Aspecto fortalecido (Riesgo)],Calificaciones!$C17,Table1[Cumplimiento (SI/NO/NA)],"SI")</f>
        <v>0</v>
      </c>
      <c r="E75" s="80">
        <f>+SUMIFS(Table1[Máx posible],Table1[Actividad tipo REDD+],Calificaciones!$B$13,Table1[Rubro],Calificaciones!E$12,Table1[Aspecto fortalecido (Riesgo)],Calificaciones!$C17,Table1[Cumplimiento (SI/NO/NA)],"SI")</f>
        <v>0</v>
      </c>
      <c r="F75" s="80">
        <f>+SUMIFS(Table1[Máx posible],Table1[Actividad tipo REDD+],Calificaciones!$B$13,Table1[Rubro],Calificaciones!F$12,Table1[Aspecto fortalecido (Riesgo)],Calificaciones!$C17,Table1[Cumplimiento (SI/NO/NA)],"SI")</f>
        <v>0</v>
      </c>
      <c r="G75" s="80">
        <f>+SUMIFS(Table1[Máx posible],Table1[Actividad tipo REDD+],Calificaciones!$B$13,Table1[Rubro],Calificaciones!G$12,Table1[Aspecto fortalecido (Riesgo)],Calificaciones!$C17,Table1[Cumplimiento (SI/NO/NA)],"SI")</f>
        <v>0</v>
      </c>
      <c r="H75" s="80">
        <f t="shared" si="24"/>
        <v>0</v>
      </c>
      <c r="I75" s="74"/>
      <c r="K75" s="98" t="s">
        <v>644</v>
      </c>
      <c r="L75" s="84" t="s">
        <v>387</v>
      </c>
      <c r="M75" s="81">
        <f>+SUMIFS(Table1[Máx posible],Table1[OP 4.01],TRUE,Table1[Rubro],Calificaciones!M$12,Table1[Aspecto fortalecido (Riesgo)],Calificaciones!$L75,Table1[Cumplimiento (SI/NO/NA)],"SI")</f>
        <v>0</v>
      </c>
      <c r="N75" s="81">
        <f>+SUMIFS(Table1[Máx posible],Table1[OP 4.01],TRUE,Table1[Rubro],Calificaciones!N$12,Table1[Aspecto fortalecido (Riesgo)],Calificaciones!$L75,Table1[Cumplimiento (SI/NO/NA)],"SI")</f>
        <v>0</v>
      </c>
      <c r="O75" s="81">
        <f>+SUMIFS(Table1[Máx posible],Table1[OP 4.01],TRUE,Table1[Rubro],Calificaciones!O$12,Table1[Aspecto fortalecido (Riesgo)],Calificaciones!$L75,Table1[Cumplimiento (SI/NO/NA)],"SI")</f>
        <v>0</v>
      </c>
      <c r="P75" s="81">
        <f>+SUMIFS(Table1[Máx posible],Table1[OP 4.01],TRUE,Table1[Rubro],Calificaciones!P$12,Table1[Aspecto fortalecido (Riesgo)],Calificaciones!$L75,Table1[Cumplimiento (SI/NO/NA)],"SI")</f>
        <v>0</v>
      </c>
      <c r="Q75" s="81">
        <f t="shared" si="25"/>
        <v>0</v>
      </c>
      <c r="R75" s="78"/>
    </row>
    <row r="76" spans="2:18" ht="31">
      <c r="B76" s="194"/>
      <c r="C76" s="72" t="s">
        <v>387</v>
      </c>
      <c r="D76" s="80">
        <f>+SUMIFS(Table1[Máx posible],Table1[Actividad tipo REDD+],Calificaciones!$B$13,Table1[Rubro],Calificaciones!D$12,Table1[Aspecto fortalecido (Riesgo)],Calificaciones!$C18,Table1[Cumplimiento (SI/NO/NA)],"SI")</f>
        <v>0</v>
      </c>
      <c r="E76" s="80">
        <f>+SUMIFS(Table1[Máx posible],Table1[Actividad tipo REDD+],Calificaciones!$B$13,Table1[Rubro],Calificaciones!E$12,Table1[Aspecto fortalecido (Riesgo)],Calificaciones!$C18,Table1[Cumplimiento (SI/NO/NA)],"SI")</f>
        <v>0</v>
      </c>
      <c r="F76" s="80">
        <f>+SUMIFS(Table1[Máx posible],Table1[Actividad tipo REDD+],Calificaciones!$B$13,Table1[Rubro],Calificaciones!F$12,Table1[Aspecto fortalecido (Riesgo)],Calificaciones!$C18,Table1[Cumplimiento (SI/NO/NA)],"SI")</f>
        <v>0</v>
      </c>
      <c r="G76" s="80">
        <f>+SUMIFS(Table1[Máx posible],Table1[Actividad tipo REDD+],Calificaciones!$B$13,Table1[Rubro],Calificaciones!G$12,Table1[Aspecto fortalecido (Riesgo)],Calificaciones!$C18,Table1[Cumplimiento (SI/NO/NA)],"SI")</f>
        <v>0</v>
      </c>
      <c r="H76" s="80">
        <f t="shared" si="24"/>
        <v>0</v>
      </c>
      <c r="I76" s="74"/>
      <c r="K76" s="86" t="s">
        <v>645</v>
      </c>
      <c r="L76" s="2" t="s">
        <v>537</v>
      </c>
      <c r="M76" s="80">
        <f>+SUMIFS(Table1[Máx posible],Table1[OP 4.04],TRUE,Table1[Rubro],Calificaciones!M$12,Table1[Aspecto fortalecido (Riesgo)],Calificaciones!$L76,Table1[Cumplimiento (SI/NO/NA)],"SI")</f>
        <v>0</v>
      </c>
      <c r="N76" s="80">
        <f>+SUMIFS(Table1[Máx posible],Table1[OP 4.04],TRUE,Table1[Rubro],Calificaciones!N$12,Table1[Aspecto fortalecido (Riesgo)],Calificaciones!$L76,Table1[Cumplimiento (SI/NO/NA)],"SI")</f>
        <v>0</v>
      </c>
      <c r="O76" s="80">
        <f>+SUMIFS(Table1[Máx posible],Table1[OP 4.04],TRUE,Table1[Rubro],Calificaciones!O$12,Table1[Aspecto fortalecido (Riesgo)],Calificaciones!$L76,Table1[Cumplimiento (SI/NO/NA)],"SI")</f>
        <v>0</v>
      </c>
      <c r="P76" s="80">
        <f>+SUMIFS(Table1[Máx posible],Table1[OP 4.04],TRUE,Table1[Rubro],Calificaciones!P$12,Table1[Aspecto fortalecido (Riesgo)],Calificaciones!$L76,Table1[Cumplimiento (SI/NO/NA)],"SI")</f>
        <v>0</v>
      </c>
      <c r="Q76" s="80">
        <f t="shared" ref="Q76:Q100" si="26">SUM(M76:P76)</f>
        <v>0</v>
      </c>
      <c r="R76" s="74">
        <f>+SUM(Q76:Q82)</f>
        <v>12</v>
      </c>
    </row>
    <row r="77" spans="2:18" ht="31">
      <c r="B77" s="194"/>
      <c r="C77" s="72" t="s">
        <v>379</v>
      </c>
      <c r="D77" s="80">
        <f>+SUMIFS(Table1[Máx posible],Table1[Actividad tipo REDD+],Calificaciones!$B$13,Table1[Rubro],Calificaciones!D$12,Table1[Aspecto fortalecido (Riesgo)],Calificaciones!$C19,Table1[Cumplimiento (SI/NO/NA)],"SI")</f>
        <v>0</v>
      </c>
      <c r="E77" s="80">
        <f>+SUMIFS(Table1[Máx posible],Table1[Actividad tipo REDD+],Calificaciones!$B$13,Table1[Rubro],Calificaciones!E$12,Table1[Aspecto fortalecido (Riesgo)],Calificaciones!$C19,Table1[Cumplimiento (SI/NO/NA)],"SI")</f>
        <v>0</v>
      </c>
      <c r="F77" s="80">
        <f>+SUMIFS(Table1[Máx posible],Table1[Actividad tipo REDD+],Calificaciones!$B$13,Table1[Rubro],Calificaciones!F$12,Table1[Aspecto fortalecido (Riesgo)],Calificaciones!$C19,Table1[Cumplimiento (SI/NO/NA)],"SI")</f>
        <v>0</v>
      </c>
      <c r="G77" s="80">
        <f>+SUMIFS(Table1[Máx posible],Table1[Actividad tipo REDD+],Calificaciones!$B$13,Table1[Rubro],Calificaciones!G$12,Table1[Aspecto fortalecido (Riesgo)],Calificaciones!$C19,Table1[Cumplimiento (SI/NO/NA)],"SI")</f>
        <v>0</v>
      </c>
      <c r="H77" s="80">
        <f t="shared" si="24"/>
        <v>0</v>
      </c>
      <c r="I77" s="74"/>
      <c r="K77" s="86" t="s">
        <v>645</v>
      </c>
      <c r="L77" s="2" t="s">
        <v>547</v>
      </c>
      <c r="M77" s="80">
        <f>+SUMIFS(Table1[Máx posible],Table1[OP 4.04],TRUE,Table1[Rubro],Calificaciones!M$12,Table1[Aspecto fortalecido (Riesgo)],Calificaciones!$L77,Table1[Cumplimiento (SI/NO/NA)],"SI")</f>
        <v>0</v>
      </c>
      <c r="N77" s="80">
        <f>+SUMIFS(Table1[Máx posible],Table1[OP 4.04],TRUE,Table1[Rubro],Calificaciones!N$12,Table1[Aspecto fortalecido (Riesgo)],Calificaciones!$L77,Table1[Cumplimiento (SI/NO/NA)],"SI")</f>
        <v>0</v>
      </c>
      <c r="O77" s="80">
        <f>+SUMIFS(Table1[Máx posible],Table1[OP 4.04],TRUE,Table1[Rubro],Calificaciones!O$12,Table1[Aspecto fortalecido (Riesgo)],Calificaciones!$L77,Table1[Cumplimiento (SI/NO/NA)],"SI")</f>
        <v>0</v>
      </c>
      <c r="P77" s="80">
        <f>+SUMIFS(Table1[Máx posible],Table1[OP 4.04],TRUE,Table1[Rubro],Calificaciones!P$12,Table1[Aspecto fortalecido (Riesgo)],Calificaciones!$L77,Table1[Cumplimiento (SI/NO/NA)],"SI")</f>
        <v>0</v>
      </c>
      <c r="Q77" s="80">
        <f t="shared" ref="Q77:Q82" si="27">SUM(M77:P77)</f>
        <v>0</v>
      </c>
      <c r="R77" s="74"/>
    </row>
    <row r="78" spans="2:18" ht="16" thickBot="1">
      <c r="B78" s="195"/>
      <c r="C78" s="77" t="s">
        <v>397</v>
      </c>
      <c r="D78" s="81">
        <f>+SUMIFS(Table1[Máx posible],Table1[Actividad tipo REDD+],Calificaciones!$B$13,Table1[Rubro],Calificaciones!D$12,Table1[Aspecto fortalecido (Riesgo)],Calificaciones!$C20,Table1[Cumplimiento (SI/NO/NA)],"SI")</f>
        <v>0</v>
      </c>
      <c r="E78" s="81">
        <f>+SUMIFS(Table1[Máx posible],Table1[Actividad tipo REDD+],Calificaciones!$B$13,Table1[Rubro],Calificaciones!E$12,Table1[Aspecto fortalecido (Riesgo)],Calificaciones!$C20,Table1[Cumplimiento (SI/NO/NA)],"SI")</f>
        <v>0</v>
      </c>
      <c r="F78" s="81">
        <f>+SUMIFS(Table1[Máx posible],Table1[Actividad tipo REDD+],Calificaciones!$B$13,Table1[Rubro],Calificaciones!F$12,Table1[Aspecto fortalecido (Riesgo)],Calificaciones!$C20,Table1[Cumplimiento (SI/NO/NA)],"SI")</f>
        <v>0</v>
      </c>
      <c r="G78" s="81">
        <f>+SUMIFS(Table1[Máx posible],Table1[Actividad tipo REDD+],Calificaciones!$B$13,Table1[Rubro],Calificaciones!G$12,Table1[Aspecto fortalecido (Riesgo)],Calificaciones!$C20,Table1[Cumplimiento (SI/NO/NA)],"SI")</f>
        <v>0</v>
      </c>
      <c r="H78" s="81">
        <f t="shared" si="24"/>
        <v>0</v>
      </c>
      <c r="I78" s="78"/>
      <c r="K78" s="86" t="s">
        <v>645</v>
      </c>
      <c r="L78" s="2" t="s">
        <v>374</v>
      </c>
      <c r="M78" s="80">
        <f>+SUMIFS(Table1[Máx posible],Table1[OP 4.04],TRUE,Table1[Rubro],Calificaciones!M$12,Table1[Aspecto fortalecido (Riesgo)],Calificaciones!$L78,Table1[Cumplimiento (SI/NO/NA)],"SI")</f>
        <v>0</v>
      </c>
      <c r="N78" s="80">
        <f>+SUMIFS(Table1[Máx posible],Table1[OP 4.04],TRUE,Table1[Rubro],Calificaciones!N$12,Table1[Aspecto fortalecido (Riesgo)],Calificaciones!$L78,Table1[Cumplimiento (SI/NO/NA)],"SI")</f>
        <v>0</v>
      </c>
      <c r="O78" s="80">
        <f>+SUMIFS(Table1[Máx posible],Table1[OP 4.04],TRUE,Table1[Rubro],Calificaciones!O$12,Table1[Aspecto fortalecido (Riesgo)],Calificaciones!$L78,Table1[Cumplimiento (SI/NO/NA)],"SI")</f>
        <v>0</v>
      </c>
      <c r="P78" s="80">
        <f>+SUMIFS(Table1[Máx posible],Table1[OP 4.04],TRUE,Table1[Rubro],Calificaciones!P$12,Table1[Aspecto fortalecido (Riesgo)],Calificaciones!$L78,Table1[Cumplimiento (SI/NO/NA)],"SI")</f>
        <v>3</v>
      </c>
      <c r="Q78" s="80">
        <f t="shared" si="27"/>
        <v>3</v>
      </c>
      <c r="R78" s="74"/>
    </row>
    <row r="79" spans="2:18">
      <c r="B79" s="193" t="s">
        <v>417</v>
      </c>
      <c r="C79" s="72" t="s">
        <v>407</v>
      </c>
      <c r="D79" s="80">
        <f>+SUMIFS(Table1[Máx posible],Table1[Actividad tipo REDD+],Calificaciones!$B$21,Table1[Rubro],Calificaciones!D$12,Table1[Aspecto fortalecido (Riesgo)],Calificaciones!$C21,Table1[Cumplimiento (SI/NO/NA)],"SI")</f>
        <v>6</v>
      </c>
      <c r="E79" s="80">
        <f>+SUMIFS(Table1[Máx posible],Table1[Actividad tipo REDD+],Calificaciones!$B$21,Table1[Rubro],Calificaciones!E$12,Table1[Aspecto fortalecido (Riesgo)],Calificaciones!$C21,Table1[Cumplimiento (SI/NO/NA)],"SI")</f>
        <v>3</v>
      </c>
      <c r="F79" s="80">
        <f>+SUMIFS(Table1[Máx posible],Table1[Actividad tipo REDD+],Calificaciones!$B$21,Table1[Rubro],Calificaciones!F$12,Table1[Aspecto fortalecido (Riesgo)],Calificaciones!$C21,Table1[Cumplimiento (SI/NO/NA)],"SI")</f>
        <v>0</v>
      </c>
      <c r="G79" s="80">
        <f>+SUMIFS(Table1[Máx posible],Table1[Actividad tipo REDD+],Calificaciones!$B$21,Table1[Rubro],Calificaciones!G$12,Table1[Aspecto fortalecido (Riesgo)],Calificaciones!$C21,Table1[Cumplimiento (SI/NO/NA)],"SI")</f>
        <v>0</v>
      </c>
      <c r="H79" s="80">
        <f t="shared" si="24"/>
        <v>9</v>
      </c>
      <c r="I79">
        <f>+SUM(H79:H86)</f>
        <v>49</v>
      </c>
      <c r="K79" s="86" t="s">
        <v>645</v>
      </c>
      <c r="L79" s="2" t="s">
        <v>543</v>
      </c>
      <c r="M79" s="80">
        <f>+SUMIFS(Table1[Máx posible],Table1[OP 4.04],TRUE,Table1[Rubro],Calificaciones!M$12,Table1[Aspecto fortalecido (Riesgo)],Calificaciones!$L79,Table1[Cumplimiento (SI/NO/NA)],"SI")</f>
        <v>0</v>
      </c>
      <c r="N79" s="80">
        <f>+SUMIFS(Table1[Máx posible],Table1[OP 4.04],TRUE,Table1[Rubro],Calificaciones!N$12,Table1[Aspecto fortalecido (Riesgo)],Calificaciones!$L79,Table1[Cumplimiento (SI/NO/NA)],"SI")</f>
        <v>0</v>
      </c>
      <c r="O79" s="80">
        <f>+SUMIFS(Table1[Máx posible],Table1[OP 4.04],TRUE,Table1[Rubro],Calificaciones!O$12,Table1[Aspecto fortalecido (Riesgo)],Calificaciones!$L79,Table1[Cumplimiento (SI/NO/NA)],"SI")</f>
        <v>0</v>
      </c>
      <c r="P79" s="80">
        <f>+SUMIFS(Table1[Máx posible],Table1[OP 4.04],TRUE,Table1[Rubro],Calificaciones!P$12,Table1[Aspecto fortalecido (Riesgo)],Calificaciones!$L79,Table1[Cumplimiento (SI/NO/NA)],"SI")</f>
        <v>0</v>
      </c>
      <c r="Q79" s="80">
        <f t="shared" si="27"/>
        <v>0</v>
      </c>
      <c r="R79" s="74"/>
    </row>
    <row r="80" spans="2:18">
      <c r="B80" s="194"/>
      <c r="C80" s="72" t="s">
        <v>374</v>
      </c>
      <c r="D80" s="80">
        <f>+SUMIFS(Table1[Máx posible],Table1[Actividad tipo REDD+],Calificaciones!$B$21,Table1[Rubro],Calificaciones!D$12,Table1[Aspecto fortalecido (Riesgo)],Calificaciones!$C22,Table1[Cumplimiento (SI/NO/NA)],"SI")</f>
        <v>0</v>
      </c>
      <c r="E80" s="80">
        <f>+SUMIFS(Table1[Máx posible],Table1[Actividad tipo REDD+],Calificaciones!$B$21,Table1[Rubro],Calificaciones!E$12,Table1[Aspecto fortalecido (Riesgo)],Calificaciones!$C22,Table1[Cumplimiento (SI/NO/NA)],"SI")</f>
        <v>0</v>
      </c>
      <c r="F80" s="80">
        <f>+SUMIFS(Table1[Máx posible],Table1[Actividad tipo REDD+],Calificaciones!$B$21,Table1[Rubro],Calificaciones!F$12,Table1[Aspecto fortalecido (Riesgo)],Calificaciones!$C22,Table1[Cumplimiento (SI/NO/NA)],"SI")</f>
        <v>0</v>
      </c>
      <c r="G80" s="80">
        <f>+SUMIFS(Table1[Máx posible],Table1[Actividad tipo REDD+],Calificaciones!$B$21,Table1[Rubro],Calificaciones!G$12,Table1[Aspecto fortalecido (Riesgo)],Calificaciones!$C22,Table1[Cumplimiento (SI/NO/NA)],"SI")</f>
        <v>3</v>
      </c>
      <c r="H80" s="80">
        <f t="shared" si="24"/>
        <v>3</v>
      </c>
      <c r="K80" s="86" t="s">
        <v>645</v>
      </c>
      <c r="L80" s="2" t="s">
        <v>352</v>
      </c>
      <c r="M80" s="80">
        <f>+SUMIFS(Table1[Máx posible],Table1[OP 4.04],TRUE,Table1[Rubro],Calificaciones!M$12,Table1[Aspecto fortalecido (Riesgo)],Calificaciones!$L80,Table1[Cumplimiento (SI/NO/NA)],"SI")</f>
        <v>3</v>
      </c>
      <c r="N80" s="80">
        <f>+SUMIFS(Table1[Máx posible],Table1[OP 4.04],TRUE,Table1[Rubro],Calificaciones!N$12,Table1[Aspecto fortalecido (Riesgo)],Calificaciones!$L80,Table1[Cumplimiento (SI/NO/NA)],"SI")</f>
        <v>0</v>
      </c>
      <c r="O80" s="80">
        <f>+SUMIFS(Table1[Máx posible],Table1[OP 4.04],TRUE,Table1[Rubro],Calificaciones!O$12,Table1[Aspecto fortalecido (Riesgo)],Calificaciones!$L80,Table1[Cumplimiento (SI/NO/NA)],"SI")</f>
        <v>0</v>
      </c>
      <c r="P80" s="80">
        <f>+SUMIFS(Table1[Máx posible],Table1[OP 4.04],TRUE,Table1[Rubro],Calificaciones!P$12,Table1[Aspecto fortalecido (Riesgo)],Calificaciones!$L80,Table1[Cumplimiento (SI/NO/NA)],"SI")</f>
        <v>3</v>
      </c>
      <c r="Q80" s="80">
        <f t="shared" si="27"/>
        <v>6</v>
      </c>
      <c r="R80" s="74"/>
    </row>
    <row r="81" spans="2:18">
      <c r="B81" s="194"/>
      <c r="C81" s="72" t="s">
        <v>352</v>
      </c>
      <c r="D81" s="80">
        <f>+SUMIFS(Table1[Máx posible],Table1[Actividad tipo REDD+],Calificaciones!$B$21,Table1[Rubro],Calificaciones!D$12,Table1[Aspecto fortalecido (Riesgo)],Calificaciones!$C23,Table1[Cumplimiento (SI/NO/NA)],"SI")</f>
        <v>5</v>
      </c>
      <c r="E81" s="80">
        <f>+SUMIFS(Table1[Máx posible],Table1[Actividad tipo REDD+],Calificaciones!$B$21,Table1[Rubro],Calificaciones!E$12,Table1[Aspecto fortalecido (Riesgo)],Calificaciones!$C23,Table1[Cumplimiento (SI/NO/NA)],"SI")</f>
        <v>0</v>
      </c>
      <c r="F81" s="80">
        <f>+SUMIFS(Table1[Máx posible],Table1[Actividad tipo REDD+],Calificaciones!$B$21,Table1[Rubro],Calificaciones!F$12,Table1[Aspecto fortalecido (Riesgo)],Calificaciones!$C23,Table1[Cumplimiento (SI/NO/NA)],"SI")</f>
        <v>0</v>
      </c>
      <c r="G81" s="80">
        <f>+SUMIFS(Table1[Máx posible],Table1[Actividad tipo REDD+],Calificaciones!$B$21,Table1[Rubro],Calificaciones!G$12,Table1[Aspecto fortalecido (Riesgo)],Calificaciones!$C23,Table1[Cumplimiento (SI/NO/NA)],"SI")</f>
        <v>6</v>
      </c>
      <c r="H81" s="80">
        <f t="shared" si="24"/>
        <v>11</v>
      </c>
      <c r="K81" s="86" t="s">
        <v>645</v>
      </c>
      <c r="L81" s="2" t="s">
        <v>331</v>
      </c>
      <c r="M81" s="80">
        <f>+SUMIFS(Table1[Máx posible],Table1[OP 4.04],TRUE,Table1[Rubro],Calificaciones!M$12,Table1[Aspecto fortalecido (Riesgo)],Calificaciones!$L81,Table1[Cumplimiento (SI/NO/NA)],"SI")</f>
        <v>0</v>
      </c>
      <c r="N81" s="80">
        <f>+SUMIFS(Table1[Máx posible],Table1[OP 4.04],TRUE,Table1[Rubro],Calificaciones!N$12,Table1[Aspecto fortalecido (Riesgo)],Calificaciones!$L81,Table1[Cumplimiento (SI/NO/NA)],"SI")</f>
        <v>0</v>
      </c>
      <c r="O81" s="80">
        <f>+SUMIFS(Table1[Máx posible],Table1[OP 4.04],TRUE,Table1[Rubro],Calificaciones!O$12,Table1[Aspecto fortalecido (Riesgo)],Calificaciones!$L81,Table1[Cumplimiento (SI/NO/NA)],"SI")</f>
        <v>0</v>
      </c>
      <c r="P81" s="80">
        <f>+SUMIFS(Table1[Máx posible],Table1[OP 4.04],TRUE,Table1[Rubro],Calificaciones!P$12,Table1[Aspecto fortalecido (Riesgo)],Calificaciones!$L81,Table1[Cumplimiento (SI/NO/NA)],"SI")</f>
        <v>0</v>
      </c>
      <c r="Q81" s="80">
        <f t="shared" si="27"/>
        <v>0</v>
      </c>
      <c r="R81" s="74"/>
    </row>
    <row r="82" spans="2:18" ht="16" thickBot="1">
      <c r="B82" s="194"/>
      <c r="C82" s="72" t="s">
        <v>331</v>
      </c>
      <c r="D82" s="80">
        <f>+SUMIFS(Table1[Máx posible],Table1[Actividad tipo REDD+],Calificaciones!$B$21,Table1[Rubro],Calificaciones!D$12,Table1[Aspecto fortalecido (Riesgo)],Calificaciones!$C24,Table1[Cumplimiento (SI/NO/NA)],"SI")</f>
        <v>0</v>
      </c>
      <c r="E82" s="80">
        <f>+SUMIFS(Table1[Máx posible],Table1[Actividad tipo REDD+],Calificaciones!$B$21,Table1[Rubro],Calificaciones!E$12,Table1[Aspecto fortalecido (Riesgo)],Calificaciones!$C24,Table1[Cumplimiento (SI/NO/NA)],"SI")</f>
        <v>0</v>
      </c>
      <c r="F82" s="80">
        <f>+SUMIFS(Table1[Máx posible],Table1[Actividad tipo REDD+],Calificaciones!$B$21,Table1[Rubro],Calificaciones!F$12,Table1[Aspecto fortalecido (Riesgo)],Calificaciones!$C24,Table1[Cumplimiento (SI/NO/NA)],"SI")</f>
        <v>5</v>
      </c>
      <c r="G82" s="80">
        <f>+SUMIFS(Table1[Máx posible],Table1[Actividad tipo REDD+],Calificaciones!$B$21,Table1[Rubro],Calificaciones!G$12,Table1[Aspecto fortalecido (Riesgo)],Calificaciones!$C24,Table1[Cumplimiento (SI/NO/NA)],"SI")</f>
        <v>0</v>
      </c>
      <c r="H82" s="80">
        <f t="shared" si="24"/>
        <v>5</v>
      </c>
      <c r="K82" s="109" t="s">
        <v>645</v>
      </c>
      <c r="L82" s="84" t="s">
        <v>379</v>
      </c>
      <c r="M82" s="81">
        <f>+SUMIFS(Table1[Máx posible],Table1[OP 4.04],TRUE,Table1[Rubro],Calificaciones!M$12,Table1[Aspecto fortalecido (Riesgo)],Calificaciones!$L82,Table1[Cumplimiento (SI/NO/NA)],"SI")</f>
        <v>0</v>
      </c>
      <c r="N82" s="81">
        <f>+SUMIFS(Table1[Máx posible],Table1[OP 4.04],TRUE,Table1[Rubro],Calificaciones!N$12,Table1[Aspecto fortalecido (Riesgo)],Calificaciones!$L82,Table1[Cumplimiento (SI/NO/NA)],"SI")</f>
        <v>0</v>
      </c>
      <c r="O82" s="81">
        <f>+SUMIFS(Table1[Máx posible],Table1[OP 4.04],TRUE,Table1[Rubro],Calificaciones!O$12,Table1[Aspecto fortalecido (Riesgo)],Calificaciones!$L82,Table1[Cumplimiento (SI/NO/NA)],"SI")</f>
        <v>0</v>
      </c>
      <c r="P82" s="81">
        <f>+SUMIFS(Table1[Máx posible],Table1[OP 4.04],TRUE,Table1[Rubro],Calificaciones!P$12,Table1[Aspecto fortalecido (Riesgo)],Calificaciones!$L82,Table1[Cumplimiento (SI/NO/NA)],"SI")</f>
        <v>3</v>
      </c>
      <c r="Q82" s="81">
        <f t="shared" si="27"/>
        <v>3</v>
      </c>
      <c r="R82" s="78"/>
    </row>
    <row r="83" spans="2:18">
      <c r="B83" s="194"/>
      <c r="C83" s="72" t="s">
        <v>383</v>
      </c>
      <c r="D83" s="80">
        <f>+SUMIFS(Table1[Máx posible],Table1[Actividad tipo REDD+],Calificaciones!$B$21,Table1[Rubro],Calificaciones!D$12,Table1[Aspecto fortalecido (Riesgo)],Calificaciones!$C25,Table1[Cumplimiento (SI/NO/NA)],"SI")</f>
        <v>0</v>
      </c>
      <c r="E83" s="80">
        <f>+SUMIFS(Table1[Máx posible],Table1[Actividad tipo REDD+],Calificaciones!$B$21,Table1[Rubro],Calificaciones!E$12,Table1[Aspecto fortalecido (Riesgo)],Calificaciones!$C25,Table1[Cumplimiento (SI/NO/NA)],"SI")</f>
        <v>0</v>
      </c>
      <c r="F83" s="80">
        <f>+SUMIFS(Table1[Máx posible],Table1[Actividad tipo REDD+],Calificaciones!$B$21,Table1[Rubro],Calificaciones!F$12,Table1[Aspecto fortalecido (Riesgo)],Calificaciones!$C25,Table1[Cumplimiento (SI/NO/NA)],"SI")</f>
        <v>0</v>
      </c>
      <c r="G83" s="80">
        <f>+SUMIFS(Table1[Máx posible],Table1[Actividad tipo REDD+],Calificaciones!$B$21,Table1[Rubro],Calificaciones!G$12,Table1[Aspecto fortalecido (Riesgo)],Calificaciones!$C25,Table1[Cumplimiento (SI/NO/NA)],"SI")</f>
        <v>4</v>
      </c>
      <c r="H83" s="80">
        <f t="shared" si="24"/>
        <v>4</v>
      </c>
      <c r="K83" s="86" t="s">
        <v>646</v>
      </c>
      <c r="L83" s="2" t="s">
        <v>387</v>
      </c>
      <c r="M83" s="80">
        <f>+SUMIFS(Table1[Máx posible],Table1[OP 4.09],TRUE,Table1[Rubro],Calificaciones!M$12,Table1[Aspecto fortalecido (Riesgo)],Calificaciones!$L83,Table1[Cumplimiento (SI/NO/NA)],"SI")</f>
        <v>0</v>
      </c>
      <c r="N83" s="80">
        <f>+SUMIFS(Table1[Máx posible],Table1[OP 4.09],TRUE,Table1[Rubro],Calificaciones!N$12,Table1[Aspecto fortalecido (Riesgo)],Calificaciones!$L83,Table1[Cumplimiento (SI/NO/NA)],"SI")</f>
        <v>0</v>
      </c>
      <c r="O83" s="80">
        <f>+SUMIFS(Table1[Máx posible],Table1[OP 4.09],TRUE,Table1[Rubro],Calificaciones!O$12,Table1[Aspecto fortalecido (Riesgo)],Calificaciones!$L83,Table1[Cumplimiento (SI/NO/NA)],"SI")</f>
        <v>0</v>
      </c>
      <c r="P83" s="80">
        <f>+SUMIFS(Table1[Máx posible],Table1[OP 4.09],TRUE,Table1[Rubro],Calificaciones!P$12,Table1[Aspecto fortalecido (Riesgo)],Calificaciones!$L83,Table1[Cumplimiento (SI/NO/NA)],"SI")</f>
        <v>8</v>
      </c>
      <c r="Q83" s="80">
        <f t="shared" si="26"/>
        <v>8</v>
      </c>
      <c r="R83" s="74">
        <f>+SUM(Q83:Q85)</f>
        <v>14</v>
      </c>
    </row>
    <row r="84" spans="2:18">
      <c r="B84" s="194"/>
      <c r="C84" s="72" t="s">
        <v>387</v>
      </c>
      <c r="D84" s="80">
        <f>+SUMIFS(Table1[Máx posible],Table1[Actividad tipo REDD+],Calificaciones!$B$21,Table1[Rubro],Calificaciones!D$12,Table1[Aspecto fortalecido (Riesgo)],Calificaciones!$C26,Table1[Cumplimiento (SI/NO/NA)],"SI")</f>
        <v>0</v>
      </c>
      <c r="E84" s="80">
        <f>+SUMIFS(Table1[Máx posible],Table1[Actividad tipo REDD+],Calificaciones!$B$21,Table1[Rubro],Calificaciones!E$12,Table1[Aspecto fortalecido (Riesgo)],Calificaciones!$C26,Table1[Cumplimiento (SI/NO/NA)],"SI")</f>
        <v>0</v>
      </c>
      <c r="F84" s="80">
        <f>+SUMIFS(Table1[Máx posible],Table1[Actividad tipo REDD+],Calificaciones!$B$21,Table1[Rubro],Calificaciones!F$12,Table1[Aspecto fortalecido (Riesgo)],Calificaciones!$C26,Table1[Cumplimiento (SI/NO/NA)],"SI")</f>
        <v>0</v>
      </c>
      <c r="G84" s="80">
        <f>+SUMIFS(Table1[Máx posible],Table1[Actividad tipo REDD+],Calificaciones!$B$21,Table1[Rubro],Calificaciones!G$12,Table1[Aspecto fortalecido (Riesgo)],Calificaciones!$C26,Table1[Cumplimiento (SI/NO/NA)],"SI")</f>
        <v>8</v>
      </c>
      <c r="H84" s="80">
        <f t="shared" si="24"/>
        <v>8</v>
      </c>
      <c r="K84" s="86" t="s">
        <v>646</v>
      </c>
      <c r="L84" s="2" t="s">
        <v>379</v>
      </c>
      <c r="M84" s="80">
        <f>+SUMIFS(Table1[Máx posible],Table1[OP 4.09],TRUE,Table1[Rubro],Calificaciones!M$12,Table1[Aspecto fortalecido (Riesgo)],Calificaciones!$L84,Table1[Cumplimiento (SI/NO/NA)],"SI")</f>
        <v>0</v>
      </c>
      <c r="N84" s="80">
        <f>+SUMIFS(Table1[Máx posible],Table1[OP 4.09],TRUE,Table1[Rubro],Calificaciones!N$12,Table1[Aspecto fortalecido (Riesgo)],Calificaciones!$L84,Table1[Cumplimiento (SI/NO/NA)],"SI")</f>
        <v>0</v>
      </c>
      <c r="O84" s="80">
        <f>+SUMIFS(Table1[Máx posible],Table1[OP 4.09],TRUE,Table1[Rubro],Calificaciones!O$12,Table1[Aspecto fortalecido (Riesgo)],Calificaciones!$L84,Table1[Cumplimiento (SI/NO/NA)],"SI")</f>
        <v>0</v>
      </c>
      <c r="P84" s="80">
        <f>+SUMIFS(Table1[Máx posible],Table1[OP 4.09],TRUE,Table1[Rubro],Calificaciones!P$12,Table1[Aspecto fortalecido (Riesgo)],Calificaciones!$L84,Table1[Cumplimiento (SI/NO/NA)],"SI")</f>
        <v>0</v>
      </c>
      <c r="Q84" s="80">
        <f t="shared" si="26"/>
        <v>0</v>
      </c>
      <c r="R84" s="74"/>
    </row>
    <row r="85" spans="2:18" ht="16" thickBot="1">
      <c r="B85" s="194"/>
      <c r="C85" s="72" t="s">
        <v>379</v>
      </c>
      <c r="D85" s="80">
        <f>+SUMIFS(Table1[Máx posible],Table1[Actividad tipo REDD+],Calificaciones!$B$21,Table1[Rubro],Calificaciones!D$12,Table1[Aspecto fortalecido (Riesgo)],Calificaciones!$C27,Table1[Cumplimiento (SI/NO/NA)],"SI")</f>
        <v>0</v>
      </c>
      <c r="E85" s="80">
        <f>+SUMIFS(Table1[Máx posible],Table1[Actividad tipo REDD+],Calificaciones!$B$21,Table1[Rubro],Calificaciones!E$12,Table1[Aspecto fortalecido (Riesgo)],Calificaciones!$C27,Table1[Cumplimiento (SI/NO/NA)],"SI")</f>
        <v>0</v>
      </c>
      <c r="F85" s="80">
        <f>+SUMIFS(Table1[Máx posible],Table1[Actividad tipo REDD+],Calificaciones!$B$21,Table1[Rubro],Calificaciones!F$12,Table1[Aspecto fortalecido (Riesgo)],Calificaciones!$C27,Table1[Cumplimiento (SI/NO/NA)],"SI")</f>
        <v>0</v>
      </c>
      <c r="G85" s="80">
        <f>+SUMIFS(Table1[Máx posible],Table1[Actividad tipo REDD+],Calificaciones!$B$21,Table1[Rubro],Calificaciones!G$12,Table1[Aspecto fortalecido (Riesgo)],Calificaciones!$C27,Table1[Cumplimiento (SI/NO/NA)],"SI")</f>
        <v>3</v>
      </c>
      <c r="H85" s="80">
        <f t="shared" si="24"/>
        <v>3</v>
      </c>
      <c r="K85" s="109" t="s">
        <v>646</v>
      </c>
      <c r="L85" s="84" t="s">
        <v>397</v>
      </c>
      <c r="M85" s="81">
        <f>+SUMIFS(Table1[Máx posible],Table1[OP 4.09],TRUE,Table1[Rubro],Calificaciones!M$12,Table1[Aspecto fortalecido (Riesgo)],Calificaciones!$L85,Table1[Cumplimiento (SI/NO/NA)],"SI")</f>
        <v>0</v>
      </c>
      <c r="N85" s="81">
        <f>+SUMIFS(Table1[Máx posible],Table1[OP 4.09],TRUE,Table1[Rubro],Calificaciones!N$12,Table1[Aspecto fortalecido (Riesgo)],Calificaciones!$L85,Table1[Cumplimiento (SI/NO/NA)],"SI")</f>
        <v>0</v>
      </c>
      <c r="O85" s="81">
        <f>+SUMIFS(Table1[Máx posible],Table1[OP 4.09],TRUE,Table1[Rubro],Calificaciones!O$12,Table1[Aspecto fortalecido (Riesgo)],Calificaciones!$L85,Table1[Cumplimiento (SI/NO/NA)],"SI")</f>
        <v>0</v>
      </c>
      <c r="P85" s="81">
        <f>+SUMIFS(Table1[Máx posible],Table1[OP 4.09],TRUE,Table1[Rubro],Calificaciones!P$12,Table1[Aspecto fortalecido (Riesgo)],Calificaciones!$L85,Table1[Cumplimiento (SI/NO/NA)],"SI")</f>
        <v>6</v>
      </c>
      <c r="Q85" s="81">
        <f t="shared" si="26"/>
        <v>6</v>
      </c>
      <c r="R85" s="78"/>
    </row>
    <row r="86" spans="2:18" ht="31.5" thickBot="1">
      <c r="B86" s="195"/>
      <c r="C86" s="77" t="s">
        <v>397</v>
      </c>
      <c r="D86" s="81">
        <f>+SUMIFS(Table1[Máx posible],Table1[Actividad tipo REDD+],Calificaciones!$B$21,Table1[Rubro],Calificaciones!D$12,Table1[Aspecto fortalecido (Riesgo)],Calificaciones!$C28,Table1[Cumplimiento (SI/NO/NA)],"SI")</f>
        <v>0</v>
      </c>
      <c r="E86" s="81">
        <f>+SUMIFS(Table1[Máx posible],Table1[Actividad tipo REDD+],Calificaciones!$B$21,Table1[Rubro],Calificaciones!E$12,Table1[Aspecto fortalecido (Riesgo)],Calificaciones!$C28,Table1[Cumplimiento (SI/NO/NA)],"SI")</f>
        <v>0</v>
      </c>
      <c r="F86" s="81">
        <f>+SUMIFS(Table1[Máx posible],Table1[Actividad tipo REDD+],Calificaciones!$B$21,Table1[Rubro],Calificaciones!F$12,Table1[Aspecto fortalecido (Riesgo)],Calificaciones!$C28,Table1[Cumplimiento (SI/NO/NA)],"SI")</f>
        <v>0</v>
      </c>
      <c r="G86" s="81">
        <f>+SUMIFS(Table1[Máx posible],Table1[Actividad tipo REDD+],Calificaciones!$B$21,Table1[Rubro],Calificaciones!G$12,Table1[Aspecto fortalecido (Riesgo)],Calificaciones!$C28,Table1[Cumplimiento (SI/NO/NA)],"SI")</f>
        <v>6</v>
      </c>
      <c r="H86" s="81">
        <f t="shared" si="24"/>
        <v>6</v>
      </c>
      <c r="I86" s="75"/>
      <c r="K86" s="86" t="s">
        <v>647</v>
      </c>
      <c r="L86" s="2" t="s">
        <v>537</v>
      </c>
      <c r="M86" s="80">
        <f>+SUMIFS(Table1[Máx posible],Table1[OP 4.36],TRUE,Table1[Rubro],Calificaciones!M$12,Table1[Aspecto fortalecido (Riesgo)],Calificaciones!$L86,Table1[Cumplimiento (SI/NO/NA)],"SI")</f>
        <v>0</v>
      </c>
      <c r="N86" s="80">
        <f>+SUMIFS(Table1[Máx posible],Table1[OP 4.36],TRUE,Table1[Rubro],Calificaciones!N$12,Table1[Aspecto fortalecido (Riesgo)],Calificaciones!$L86,Table1[Cumplimiento (SI/NO/NA)],"SI")</f>
        <v>0</v>
      </c>
      <c r="O86" s="80">
        <f>+SUMIFS(Table1[Máx posible],Table1[OP 4.36],TRUE,Table1[Rubro],Calificaciones!O$12,Table1[Aspecto fortalecido (Riesgo)],Calificaciones!$L86,Table1[Cumplimiento (SI/NO/NA)],"SI")</f>
        <v>0</v>
      </c>
      <c r="P86" s="80">
        <f>+SUMIFS(Table1[Máx posible],Table1[OP 4.36],TRUE,Table1[Rubro],Calificaciones!P$12,Table1[Aspecto fortalecido (Riesgo)],Calificaciones!$L86,Table1[Cumplimiento (SI/NO/NA)],"SI")</f>
        <v>0</v>
      </c>
      <c r="Q86" s="80">
        <f t="shared" si="26"/>
        <v>0</v>
      </c>
      <c r="R86" s="74">
        <f>+SUM(Q86:Q94)</f>
        <v>26</v>
      </c>
    </row>
    <row r="87" spans="2:18" ht="31">
      <c r="B87" s="196" t="s">
        <v>508</v>
      </c>
      <c r="C87" s="72" t="s">
        <v>407</v>
      </c>
      <c r="D87" s="80">
        <f>+SUMIFS(Table1[Máx posible],Table1[Actividad tipo REDD+],Calificaciones!$B$29,Table1[Rubro],Calificaciones!D$12,Table1[Aspecto fortalecido (Riesgo)],Calificaciones!$C29,Table1[Cumplimiento (SI/NO/NA)],"SI")</f>
        <v>0</v>
      </c>
      <c r="E87" s="80">
        <f>+SUMIFS(Table1[Máx posible],Table1[Actividad tipo REDD+],Calificaciones!$B$29,Table1[Rubro],Calificaciones!E$12,Table1[Aspecto fortalecido (Riesgo)],Calificaciones!$C29,Table1[Cumplimiento (SI/NO/NA)],"SI")</f>
        <v>0</v>
      </c>
      <c r="F87" s="80">
        <f>+SUMIFS(Table1[Máx posible],Table1[Actividad tipo REDD+],Calificaciones!$B$29,Table1[Rubro],Calificaciones!F$12,Table1[Aspecto fortalecido (Riesgo)],Calificaciones!$C29,Table1[Cumplimiento (SI/NO/NA)],"SI")</f>
        <v>0</v>
      </c>
      <c r="G87" s="80">
        <f>+SUMIFS(Table1[Máx posible],Table1[Actividad tipo REDD+],Calificaciones!$B$29,Table1[Rubro],Calificaciones!G$12,Table1[Aspecto fortalecido (Riesgo)],Calificaciones!$C29,Table1[Cumplimiento (SI/NO/NA)],"SI")</f>
        <v>0</v>
      </c>
      <c r="H87" s="80">
        <f t="shared" si="24"/>
        <v>0</v>
      </c>
      <c r="I87">
        <f>+SUM(H87:H92)</f>
        <v>0</v>
      </c>
      <c r="K87" s="86" t="s">
        <v>647</v>
      </c>
      <c r="L87" s="2" t="s">
        <v>547</v>
      </c>
      <c r="M87" s="80">
        <f>+SUMIFS(Table1[Máx posible],Table1[OP 4.36],TRUE,Table1[Rubro],Calificaciones!M$12,Table1[Aspecto fortalecido (Riesgo)],Calificaciones!$L87,Table1[Cumplimiento (SI/NO/NA)],"SI")</f>
        <v>0</v>
      </c>
      <c r="N87" s="80">
        <f>+SUMIFS(Table1[Máx posible],Table1[OP 4.36],TRUE,Table1[Rubro],Calificaciones!N$12,Table1[Aspecto fortalecido (Riesgo)],Calificaciones!$L87,Table1[Cumplimiento (SI/NO/NA)],"SI")</f>
        <v>0</v>
      </c>
      <c r="O87" s="80">
        <f>+SUMIFS(Table1[Máx posible],Table1[OP 4.36],TRUE,Table1[Rubro],Calificaciones!O$12,Table1[Aspecto fortalecido (Riesgo)],Calificaciones!$L87,Table1[Cumplimiento (SI/NO/NA)],"SI")</f>
        <v>0</v>
      </c>
      <c r="P87" s="80">
        <f>+SUMIFS(Table1[Máx posible],Table1[OP 4.36],TRUE,Table1[Rubro],Calificaciones!P$12,Table1[Aspecto fortalecido (Riesgo)],Calificaciones!$L87,Table1[Cumplimiento (SI/NO/NA)],"SI")</f>
        <v>0</v>
      </c>
      <c r="Q87" s="80">
        <f t="shared" si="26"/>
        <v>0</v>
      </c>
      <c r="R87" s="74"/>
    </row>
    <row r="88" spans="2:18">
      <c r="B88" s="197"/>
      <c r="C88" s="72" t="s">
        <v>352</v>
      </c>
      <c r="D88" s="80">
        <f>+SUMIFS(Table1[Máx posible],Table1[Actividad tipo REDD+],Calificaciones!$B$29,Table1[Rubro],Calificaciones!D$12,Table1[Aspecto fortalecido (Riesgo)],Calificaciones!$C30,Table1[Cumplimiento (SI/NO/NA)],"SI")</f>
        <v>0</v>
      </c>
      <c r="E88" s="80">
        <f>+SUMIFS(Table1[Máx posible],Table1[Actividad tipo REDD+],Calificaciones!$B$29,Table1[Rubro],Calificaciones!E$12,Table1[Aspecto fortalecido (Riesgo)],Calificaciones!$C30,Table1[Cumplimiento (SI/NO/NA)],"SI")</f>
        <v>0</v>
      </c>
      <c r="F88" s="80">
        <f>+SUMIFS(Table1[Máx posible],Table1[Actividad tipo REDD+],Calificaciones!$B$29,Table1[Rubro],Calificaciones!F$12,Table1[Aspecto fortalecido (Riesgo)],Calificaciones!$C30,Table1[Cumplimiento (SI/NO/NA)],"SI")</f>
        <v>0</v>
      </c>
      <c r="G88" s="80">
        <f>+SUMIFS(Table1[Máx posible],Table1[Actividad tipo REDD+],Calificaciones!$B$29,Table1[Rubro],Calificaciones!G$12,Table1[Aspecto fortalecido (Riesgo)],Calificaciones!$C30,Table1[Cumplimiento (SI/NO/NA)],"SI")</f>
        <v>0</v>
      </c>
      <c r="H88" s="80">
        <f t="shared" si="24"/>
        <v>0</v>
      </c>
      <c r="K88" s="86" t="s">
        <v>647</v>
      </c>
      <c r="L88" s="2" t="s">
        <v>374</v>
      </c>
      <c r="M88" s="80">
        <f>+SUMIFS(Table1[Máx posible],Table1[OP 4.36],TRUE,Table1[Rubro],Calificaciones!M$12,Table1[Aspecto fortalecido (Riesgo)],Calificaciones!$L88,Table1[Cumplimiento (SI/NO/NA)],"SI")</f>
        <v>0</v>
      </c>
      <c r="N88" s="80">
        <f>+SUMIFS(Table1[Máx posible],Table1[OP 4.36],TRUE,Table1[Rubro],Calificaciones!N$12,Table1[Aspecto fortalecido (Riesgo)],Calificaciones!$L88,Table1[Cumplimiento (SI/NO/NA)],"SI")</f>
        <v>0</v>
      </c>
      <c r="O88" s="80">
        <f>+SUMIFS(Table1[Máx posible],Table1[OP 4.36],TRUE,Table1[Rubro],Calificaciones!O$12,Table1[Aspecto fortalecido (Riesgo)],Calificaciones!$L88,Table1[Cumplimiento (SI/NO/NA)],"SI")</f>
        <v>0</v>
      </c>
      <c r="P88" s="80">
        <f>+SUMIFS(Table1[Máx posible],Table1[OP 4.36],TRUE,Table1[Rubro],Calificaciones!P$12,Table1[Aspecto fortalecido (Riesgo)],Calificaciones!$L88,Table1[Cumplimiento (SI/NO/NA)],"SI")</f>
        <v>3</v>
      </c>
      <c r="Q88" s="80">
        <f t="shared" si="26"/>
        <v>3</v>
      </c>
      <c r="R88" s="74"/>
    </row>
    <row r="89" spans="2:18">
      <c r="B89" s="197"/>
      <c r="C89" s="72" t="s">
        <v>383</v>
      </c>
      <c r="D89" s="80">
        <f>+SUMIFS(Table1[Máx posible],Table1[Actividad tipo REDD+],Calificaciones!$B$29,Table1[Rubro],Calificaciones!D$12,Table1[Aspecto fortalecido (Riesgo)],Calificaciones!$C31,Table1[Cumplimiento (SI/NO/NA)],"SI")</f>
        <v>0</v>
      </c>
      <c r="E89" s="80">
        <f>+SUMIFS(Table1[Máx posible],Table1[Actividad tipo REDD+],Calificaciones!$B$29,Table1[Rubro],Calificaciones!E$12,Table1[Aspecto fortalecido (Riesgo)],Calificaciones!$C31,Table1[Cumplimiento (SI/NO/NA)],"SI")</f>
        <v>0</v>
      </c>
      <c r="F89" s="80">
        <f>+SUMIFS(Table1[Máx posible],Table1[Actividad tipo REDD+],Calificaciones!$B$29,Table1[Rubro],Calificaciones!F$12,Table1[Aspecto fortalecido (Riesgo)],Calificaciones!$C31,Table1[Cumplimiento (SI/NO/NA)],"SI")</f>
        <v>0</v>
      </c>
      <c r="G89" s="80">
        <f>+SUMIFS(Table1[Máx posible],Table1[Actividad tipo REDD+],Calificaciones!$B$29,Table1[Rubro],Calificaciones!G$12,Table1[Aspecto fortalecido (Riesgo)],Calificaciones!$C31,Table1[Cumplimiento (SI/NO/NA)],"SI")</f>
        <v>0</v>
      </c>
      <c r="H89" s="80">
        <f t="shared" si="24"/>
        <v>0</v>
      </c>
      <c r="K89" s="86" t="s">
        <v>647</v>
      </c>
      <c r="L89" s="2" t="s">
        <v>543</v>
      </c>
      <c r="M89" s="80">
        <f>+SUMIFS(Table1[Máx posible],Table1[OP 4.36],TRUE,Table1[Rubro],Calificaciones!M$12,Table1[Aspecto fortalecido (Riesgo)],Calificaciones!$L89,Table1[Cumplimiento (SI/NO/NA)],"SI")</f>
        <v>0</v>
      </c>
      <c r="N89" s="80">
        <f>+SUMIFS(Table1[Máx posible],Table1[OP 4.36],TRUE,Table1[Rubro],Calificaciones!N$12,Table1[Aspecto fortalecido (Riesgo)],Calificaciones!$L89,Table1[Cumplimiento (SI/NO/NA)],"SI")</f>
        <v>0</v>
      </c>
      <c r="O89" s="80">
        <f>+SUMIFS(Table1[Máx posible],Table1[OP 4.36],TRUE,Table1[Rubro],Calificaciones!O$12,Table1[Aspecto fortalecido (Riesgo)],Calificaciones!$L89,Table1[Cumplimiento (SI/NO/NA)],"SI")</f>
        <v>0</v>
      </c>
      <c r="P89" s="80">
        <f>+SUMIFS(Table1[Máx posible],Table1[OP 4.36],TRUE,Table1[Rubro],Calificaciones!P$12,Table1[Aspecto fortalecido (Riesgo)],Calificaciones!$L89,Table1[Cumplimiento (SI/NO/NA)],"SI")</f>
        <v>0</v>
      </c>
      <c r="Q89" s="80">
        <f t="shared" si="26"/>
        <v>0</v>
      </c>
      <c r="R89" s="74"/>
    </row>
    <row r="90" spans="2:18">
      <c r="B90" s="197"/>
      <c r="C90" s="72" t="s">
        <v>387</v>
      </c>
      <c r="D90" s="80">
        <f>+SUMIFS(Table1[Máx posible],Table1[Actividad tipo REDD+],Calificaciones!$B$29,Table1[Rubro],Calificaciones!D$12,Table1[Aspecto fortalecido (Riesgo)],Calificaciones!$C32,Table1[Cumplimiento (SI/NO/NA)],"SI")</f>
        <v>0</v>
      </c>
      <c r="E90" s="80">
        <f>+SUMIFS(Table1[Máx posible],Table1[Actividad tipo REDD+],Calificaciones!$B$29,Table1[Rubro],Calificaciones!E$12,Table1[Aspecto fortalecido (Riesgo)],Calificaciones!$C32,Table1[Cumplimiento (SI/NO/NA)],"SI")</f>
        <v>0</v>
      </c>
      <c r="F90" s="80">
        <f>+SUMIFS(Table1[Máx posible],Table1[Actividad tipo REDD+],Calificaciones!$B$29,Table1[Rubro],Calificaciones!F$12,Table1[Aspecto fortalecido (Riesgo)],Calificaciones!$C32,Table1[Cumplimiento (SI/NO/NA)],"SI")</f>
        <v>0</v>
      </c>
      <c r="G90" s="80">
        <f>+SUMIFS(Table1[Máx posible],Table1[Actividad tipo REDD+],Calificaciones!$B$29,Table1[Rubro],Calificaciones!G$12,Table1[Aspecto fortalecido (Riesgo)],Calificaciones!$C32,Table1[Cumplimiento (SI/NO/NA)],"SI")</f>
        <v>0</v>
      </c>
      <c r="H90" s="80">
        <f t="shared" si="24"/>
        <v>0</v>
      </c>
      <c r="K90" s="86" t="s">
        <v>647</v>
      </c>
      <c r="L90" s="2" t="s">
        <v>352</v>
      </c>
      <c r="M90" s="80">
        <f>+SUMIFS(Table1[Máx posible],Table1[OP 4.36],TRUE,Table1[Rubro],Calificaciones!M$12,Table1[Aspecto fortalecido (Riesgo)],Calificaciones!$L90,Table1[Cumplimiento (SI/NO/NA)],"SI")</f>
        <v>5</v>
      </c>
      <c r="N90" s="80">
        <f>+SUMIFS(Table1[Máx posible],Table1[OP 4.36],TRUE,Table1[Rubro],Calificaciones!N$12,Table1[Aspecto fortalecido (Riesgo)],Calificaciones!$L90,Table1[Cumplimiento (SI/NO/NA)],"SI")</f>
        <v>0</v>
      </c>
      <c r="O90" s="80">
        <f>+SUMIFS(Table1[Máx posible],Table1[OP 4.36],TRUE,Table1[Rubro],Calificaciones!O$12,Table1[Aspecto fortalecido (Riesgo)],Calificaciones!$L90,Table1[Cumplimiento (SI/NO/NA)],"SI")</f>
        <v>0</v>
      </c>
      <c r="P90" s="80">
        <f>+SUMIFS(Table1[Máx posible],Table1[OP 4.36],TRUE,Table1[Rubro],Calificaciones!P$12,Table1[Aspecto fortalecido (Riesgo)],Calificaciones!$L90,Table1[Cumplimiento (SI/NO/NA)],"SI")</f>
        <v>6</v>
      </c>
      <c r="Q90" s="80">
        <f t="shared" si="26"/>
        <v>11</v>
      </c>
      <c r="R90" s="74"/>
    </row>
    <row r="91" spans="2:18">
      <c r="B91" s="197"/>
      <c r="C91" s="72" t="s">
        <v>379</v>
      </c>
      <c r="D91" s="80">
        <f>+SUMIFS(Table1[Máx posible],Table1[Actividad tipo REDD+],Calificaciones!$B$29,Table1[Rubro],Calificaciones!D$12,Table1[Aspecto fortalecido (Riesgo)],Calificaciones!$C33,Table1[Cumplimiento (SI/NO/NA)],"SI")</f>
        <v>0</v>
      </c>
      <c r="E91" s="80">
        <f>+SUMIFS(Table1[Máx posible],Table1[Actividad tipo REDD+],Calificaciones!$B$29,Table1[Rubro],Calificaciones!E$12,Table1[Aspecto fortalecido (Riesgo)],Calificaciones!$C33,Table1[Cumplimiento (SI/NO/NA)],"SI")</f>
        <v>0</v>
      </c>
      <c r="F91" s="80">
        <f>+SUMIFS(Table1[Máx posible],Table1[Actividad tipo REDD+],Calificaciones!$B$29,Table1[Rubro],Calificaciones!F$12,Table1[Aspecto fortalecido (Riesgo)],Calificaciones!$C33,Table1[Cumplimiento (SI/NO/NA)],"SI")</f>
        <v>0</v>
      </c>
      <c r="G91" s="80">
        <f>+SUMIFS(Table1[Máx posible],Table1[Actividad tipo REDD+],Calificaciones!$B$29,Table1[Rubro],Calificaciones!G$12,Table1[Aspecto fortalecido (Riesgo)],Calificaciones!$C33,Table1[Cumplimiento (SI/NO/NA)],"SI")</f>
        <v>0</v>
      </c>
      <c r="H91" s="80">
        <f t="shared" si="24"/>
        <v>0</v>
      </c>
      <c r="K91" s="86" t="s">
        <v>647</v>
      </c>
      <c r="L91" s="2" t="s">
        <v>331</v>
      </c>
      <c r="M91" s="80">
        <f>+SUMIFS(Table1[Máx posible],Table1[OP 4.36],TRUE,Table1[Rubro],Calificaciones!M$12,Table1[Aspecto fortalecido (Riesgo)],Calificaciones!$L91,Table1[Cumplimiento (SI/NO/NA)],"SI")</f>
        <v>0</v>
      </c>
      <c r="N91" s="80">
        <f>+SUMIFS(Table1[Máx posible],Table1[OP 4.36],TRUE,Table1[Rubro],Calificaciones!N$12,Table1[Aspecto fortalecido (Riesgo)],Calificaciones!$L91,Table1[Cumplimiento (SI/NO/NA)],"SI")</f>
        <v>0</v>
      </c>
      <c r="O91" s="80">
        <f>+SUMIFS(Table1[Máx posible],Table1[OP 4.36],TRUE,Table1[Rubro],Calificaciones!O$12,Table1[Aspecto fortalecido (Riesgo)],Calificaciones!$L91,Table1[Cumplimiento (SI/NO/NA)],"SI")</f>
        <v>5</v>
      </c>
      <c r="P91" s="80">
        <f>+SUMIFS(Table1[Máx posible],Table1[OP 4.36],TRUE,Table1[Rubro],Calificaciones!P$12,Table1[Aspecto fortalecido (Riesgo)],Calificaciones!$L91,Table1[Cumplimiento (SI/NO/NA)],"SI")</f>
        <v>0</v>
      </c>
      <c r="Q91" s="80">
        <f t="shared" si="26"/>
        <v>5</v>
      </c>
      <c r="R91" s="74"/>
    </row>
    <row r="92" spans="2:18" ht="16" thickBot="1">
      <c r="B92" s="198"/>
      <c r="C92" s="77" t="s">
        <v>397</v>
      </c>
      <c r="D92" s="81">
        <f>+SUMIFS(Table1[Máx posible],Table1[Actividad tipo REDD+],Calificaciones!$B$29,Table1[Rubro],Calificaciones!D$12,Table1[Aspecto fortalecido (Riesgo)],Calificaciones!$C34,Table1[Cumplimiento (SI/NO/NA)],"SI")</f>
        <v>0</v>
      </c>
      <c r="E92" s="81">
        <f>+SUMIFS(Table1[Máx posible],Table1[Actividad tipo REDD+],Calificaciones!$B$29,Table1[Rubro],Calificaciones!E$12,Table1[Aspecto fortalecido (Riesgo)],Calificaciones!$C34,Table1[Cumplimiento (SI/NO/NA)],"SI")</f>
        <v>0</v>
      </c>
      <c r="F92" s="81">
        <f>+SUMIFS(Table1[Máx posible],Table1[Actividad tipo REDD+],Calificaciones!$B$29,Table1[Rubro],Calificaciones!F$12,Table1[Aspecto fortalecido (Riesgo)],Calificaciones!$C34,Table1[Cumplimiento (SI/NO/NA)],"SI")</f>
        <v>0</v>
      </c>
      <c r="G92" s="81">
        <f>+SUMIFS(Table1[Máx posible],Table1[Actividad tipo REDD+],Calificaciones!$B$29,Table1[Rubro],Calificaciones!G$12,Table1[Aspecto fortalecido (Riesgo)],Calificaciones!$C34,Table1[Cumplimiento (SI/NO/NA)],"SI")</f>
        <v>0</v>
      </c>
      <c r="H92" s="81">
        <f t="shared" si="24"/>
        <v>0</v>
      </c>
      <c r="I92" s="75"/>
      <c r="K92" s="86" t="s">
        <v>647</v>
      </c>
      <c r="L92" s="2" t="s">
        <v>383</v>
      </c>
      <c r="M92" s="80">
        <f>+SUMIFS(Table1[Máx posible],Table1[OP 4.36],TRUE,Table1[Rubro],Calificaciones!M$12,Table1[Aspecto fortalecido (Riesgo)],Calificaciones!$L92,Table1[Cumplimiento (SI/NO/NA)],"SI")</f>
        <v>0</v>
      </c>
      <c r="N92" s="80">
        <f>+SUMIFS(Table1[Máx posible],Table1[OP 4.36],TRUE,Table1[Rubro],Calificaciones!N$12,Table1[Aspecto fortalecido (Riesgo)],Calificaciones!$L92,Table1[Cumplimiento (SI/NO/NA)],"SI")</f>
        <v>0</v>
      </c>
      <c r="O92" s="80">
        <f>+SUMIFS(Table1[Máx posible],Table1[OP 4.36],TRUE,Table1[Rubro],Calificaciones!O$12,Table1[Aspecto fortalecido (Riesgo)],Calificaciones!$L92,Table1[Cumplimiento (SI/NO/NA)],"SI")</f>
        <v>0</v>
      </c>
      <c r="P92" s="80">
        <f>+SUMIFS(Table1[Máx posible],Table1[OP 4.36],TRUE,Table1[Rubro],Calificaciones!P$12,Table1[Aspecto fortalecido (Riesgo)],Calificaciones!$L92,Table1[Cumplimiento (SI/NO/NA)],"SI")</f>
        <v>4</v>
      </c>
      <c r="Q92" s="80">
        <f t="shared" si="26"/>
        <v>4</v>
      </c>
      <c r="R92" s="74"/>
    </row>
    <row r="93" spans="2:18" ht="31">
      <c r="B93" s="193" t="s">
        <v>533</v>
      </c>
      <c r="C93" s="72" t="s">
        <v>537</v>
      </c>
      <c r="D93" s="80">
        <f>+SUMIFS(Table1[Máx posible],Table1[Actividad tipo REDD+],Calificaciones!$B$35,Table1[Rubro],Calificaciones!D$12,Table1[Aspecto fortalecido (Riesgo)],Calificaciones!$C35,Table1[Cumplimiento (SI/NO/NA)],"SI")</f>
        <v>0</v>
      </c>
      <c r="E93" s="80">
        <f>+SUMIFS(Table1[Máx posible],Table1[Actividad tipo REDD+],Calificaciones!$B$35,Table1[Rubro],Calificaciones!E$12,Table1[Aspecto fortalecido (Riesgo)],Calificaciones!$C35,Table1[Cumplimiento (SI/NO/NA)],"SI")</f>
        <v>0</v>
      </c>
      <c r="F93" s="80">
        <f>+SUMIFS(Table1[Máx posible],Table1[Actividad tipo REDD+],Calificaciones!$B$35,Table1[Rubro],Calificaciones!F$12,Table1[Aspecto fortalecido (Riesgo)],Calificaciones!$C35,Table1[Cumplimiento (SI/NO/NA)],"SI")</f>
        <v>0</v>
      </c>
      <c r="G93" s="80">
        <f>+SUMIFS(Table1[Máx posible],Table1[Actividad tipo REDD+],Calificaciones!$B$35,Table1[Rubro],Calificaciones!G$12,Table1[Aspecto fortalecido (Riesgo)],Calificaciones!$C35,Table1[Cumplimiento (SI/NO/NA)],"SI")</f>
        <v>0</v>
      </c>
      <c r="H93" s="80">
        <f t="shared" si="24"/>
        <v>0</v>
      </c>
      <c r="I93">
        <f>+SUM(H93:H101)</f>
        <v>0</v>
      </c>
      <c r="K93" s="86" t="s">
        <v>647</v>
      </c>
      <c r="L93" s="2" t="s">
        <v>387</v>
      </c>
      <c r="M93" s="80">
        <f>+SUMIFS(Table1[Máx posible],Table1[OP 4.36],TRUE,Table1[Rubro],Calificaciones!M$12,Table1[Aspecto fortalecido (Riesgo)],Calificaciones!$L93,Table1[Cumplimiento (SI/NO/NA)],"SI")</f>
        <v>0</v>
      </c>
      <c r="N93" s="80">
        <f>+SUMIFS(Table1[Máx posible],Table1[OP 4.36],TRUE,Table1[Rubro],Calificaciones!N$12,Table1[Aspecto fortalecido (Riesgo)],Calificaciones!$L93,Table1[Cumplimiento (SI/NO/NA)],"SI")</f>
        <v>0</v>
      </c>
      <c r="O93" s="80">
        <f>+SUMIFS(Table1[Máx posible],Table1[OP 4.36],TRUE,Table1[Rubro],Calificaciones!O$12,Table1[Aspecto fortalecido (Riesgo)],Calificaciones!$L93,Table1[Cumplimiento (SI/NO/NA)],"SI")</f>
        <v>0</v>
      </c>
      <c r="P93" s="80">
        <f>+SUMIFS(Table1[Máx posible],Table1[OP 4.36],TRUE,Table1[Rubro],Calificaciones!P$12,Table1[Aspecto fortalecido (Riesgo)],Calificaciones!$L93,Table1[Cumplimiento (SI/NO/NA)],"SI")</f>
        <v>0</v>
      </c>
      <c r="Q93" s="80">
        <f t="shared" si="26"/>
        <v>0</v>
      </c>
      <c r="R93" s="74"/>
    </row>
    <row r="94" spans="2:18" ht="31.5" thickBot="1">
      <c r="B94" s="194"/>
      <c r="C94" s="72" t="s">
        <v>547</v>
      </c>
      <c r="D94" s="80">
        <f>+SUMIFS(Table1[Máx posible],Table1[Actividad tipo REDD+],Calificaciones!$B$35,Table1[Rubro],Calificaciones!D$12,Table1[Aspecto fortalecido (Riesgo)],Calificaciones!$C36,Table1[Cumplimiento (SI/NO/NA)],"SI")</f>
        <v>0</v>
      </c>
      <c r="E94" s="80">
        <f>+SUMIFS(Table1[Máx posible],Table1[Actividad tipo REDD+],Calificaciones!$B$35,Table1[Rubro],Calificaciones!E$12,Table1[Aspecto fortalecido (Riesgo)],Calificaciones!$C36,Table1[Cumplimiento (SI/NO/NA)],"SI")</f>
        <v>0</v>
      </c>
      <c r="F94" s="80">
        <f>+SUMIFS(Table1[Máx posible],Table1[Actividad tipo REDD+],Calificaciones!$B$35,Table1[Rubro],Calificaciones!F$12,Table1[Aspecto fortalecido (Riesgo)],Calificaciones!$C36,Table1[Cumplimiento (SI/NO/NA)],"SI")</f>
        <v>0</v>
      </c>
      <c r="G94" s="80">
        <f>+SUMIFS(Table1[Máx posible],Table1[Actividad tipo REDD+],Calificaciones!$B$35,Table1[Rubro],Calificaciones!G$12,Table1[Aspecto fortalecido (Riesgo)],Calificaciones!$C36,Table1[Cumplimiento (SI/NO/NA)],"SI")</f>
        <v>0</v>
      </c>
      <c r="H94" s="80">
        <f t="shared" si="24"/>
        <v>0</v>
      </c>
      <c r="K94" s="109" t="s">
        <v>647</v>
      </c>
      <c r="L94" s="84" t="s">
        <v>379</v>
      </c>
      <c r="M94" s="81">
        <f>+SUMIFS(Table1[Máx posible],Table1[OP 4.36],TRUE,Table1[Rubro],Calificaciones!M$12,Table1[Aspecto fortalecido (Riesgo)],Calificaciones!$L94,Table1[Cumplimiento (SI/NO/NA)],"SI")</f>
        <v>0</v>
      </c>
      <c r="N94" s="81">
        <f>+SUMIFS(Table1[Máx posible],Table1[OP 4.36],TRUE,Table1[Rubro],Calificaciones!N$12,Table1[Aspecto fortalecido (Riesgo)],Calificaciones!$L94,Table1[Cumplimiento (SI/NO/NA)],"SI")</f>
        <v>0</v>
      </c>
      <c r="O94" s="81">
        <f>+SUMIFS(Table1[Máx posible],Table1[OP 4.36],TRUE,Table1[Rubro],Calificaciones!O$12,Table1[Aspecto fortalecido (Riesgo)],Calificaciones!$L94,Table1[Cumplimiento (SI/NO/NA)],"SI")</f>
        <v>0</v>
      </c>
      <c r="P94" s="81">
        <f>+SUMIFS(Table1[Máx posible],Table1[OP 4.36],TRUE,Table1[Rubro],Calificaciones!P$12,Table1[Aspecto fortalecido (Riesgo)],Calificaciones!$L94,Table1[Cumplimiento (SI/NO/NA)],"SI")</f>
        <v>3</v>
      </c>
      <c r="Q94" s="81">
        <f t="shared" si="26"/>
        <v>3</v>
      </c>
      <c r="R94" s="78"/>
    </row>
    <row r="95" spans="2:18" ht="31">
      <c r="B95" s="194"/>
      <c r="C95" s="72" t="s">
        <v>407</v>
      </c>
      <c r="D95" s="80">
        <f>+SUMIFS(Table1[Máx posible],Table1[Actividad tipo REDD+],Calificaciones!$B$35,Table1[Rubro],Calificaciones!D$12,Table1[Aspecto fortalecido (Riesgo)],Calificaciones!$C37,Table1[Cumplimiento (SI/NO/NA)],"SI")</f>
        <v>0</v>
      </c>
      <c r="E95" s="80">
        <f>+SUMIFS(Table1[Máx posible],Table1[Actividad tipo REDD+],Calificaciones!$B$35,Table1[Rubro],Calificaciones!E$12,Table1[Aspecto fortalecido (Riesgo)],Calificaciones!$C37,Table1[Cumplimiento (SI/NO/NA)],"SI")</f>
        <v>0</v>
      </c>
      <c r="F95" s="80">
        <f>+SUMIFS(Table1[Máx posible],Table1[Actividad tipo REDD+],Calificaciones!$B$35,Table1[Rubro],Calificaciones!F$12,Table1[Aspecto fortalecido (Riesgo)],Calificaciones!$C37,Table1[Cumplimiento (SI/NO/NA)],"SI")</f>
        <v>0</v>
      </c>
      <c r="G95" s="80">
        <f>+SUMIFS(Table1[Máx posible],Table1[Actividad tipo REDD+],Calificaciones!$B$35,Table1[Rubro],Calificaciones!G$12,Table1[Aspecto fortalecido (Riesgo)],Calificaciones!$C37,Table1[Cumplimiento (SI/NO/NA)],"SI")</f>
        <v>0</v>
      </c>
      <c r="H95" s="80">
        <f t="shared" si="24"/>
        <v>0</v>
      </c>
      <c r="K95" s="86" t="s">
        <v>648</v>
      </c>
      <c r="L95" s="2" t="s">
        <v>537</v>
      </c>
      <c r="M95" s="85">
        <f>+SUMIFS(Table1[Máx posible],Table1[OP 4.12],TRUE,Table1[Rubro],Calificaciones!M$12,Table1[Aspecto fortalecido (Riesgo)],Calificaciones!$L95,Table1[Cumplimiento (SI/NO/NA)],"SI")</f>
        <v>0</v>
      </c>
      <c r="N95" s="85">
        <f>+SUMIFS(Table1[Máx posible],Table1[OP 4.12],TRUE,Table1[Rubro],Calificaciones!N$12,Table1[Aspecto fortalecido (Riesgo)],Calificaciones!$L95,Table1[Cumplimiento (SI/NO/NA)],"SI")</f>
        <v>0</v>
      </c>
      <c r="O95" s="85">
        <f>+SUMIFS(Table1[Máx posible],Table1[OP 4.12],TRUE,Table1[Rubro],Calificaciones!O$12,Table1[Aspecto fortalecido (Riesgo)],Calificaciones!$L95,Table1[Cumplimiento (SI/NO/NA)],"SI")</f>
        <v>0</v>
      </c>
      <c r="P95" s="85">
        <f>+SUMIFS(Table1[Máx posible],Table1[OP 4.12],TRUE,Table1[Rubro],Calificaciones!P$12,Table1[Aspecto fortalecido (Riesgo)],Calificaciones!$L95,Table1[Cumplimiento (SI/NO/NA)],"SI")</f>
        <v>0</v>
      </c>
      <c r="Q95" s="80">
        <f t="shared" si="26"/>
        <v>0</v>
      </c>
      <c r="R95" s="74">
        <f>+SUM(Q95:Q100)</f>
        <v>12</v>
      </c>
    </row>
    <row r="96" spans="2:18" ht="31">
      <c r="B96" s="194"/>
      <c r="C96" s="72" t="s">
        <v>374</v>
      </c>
      <c r="D96" s="80">
        <f>+SUMIFS(Table1[Máx posible],Table1[Actividad tipo REDD+],Calificaciones!$B$35,Table1[Rubro],Calificaciones!D$12,Table1[Aspecto fortalecido (Riesgo)],Calificaciones!$C38,Table1[Cumplimiento (SI/NO/NA)],"SI")</f>
        <v>0</v>
      </c>
      <c r="E96" s="80">
        <f>+SUMIFS(Table1[Máx posible],Table1[Actividad tipo REDD+],Calificaciones!$B$35,Table1[Rubro],Calificaciones!E$12,Table1[Aspecto fortalecido (Riesgo)],Calificaciones!$C38,Table1[Cumplimiento (SI/NO/NA)],"SI")</f>
        <v>0</v>
      </c>
      <c r="F96" s="80">
        <f>+SUMIFS(Table1[Máx posible],Table1[Actividad tipo REDD+],Calificaciones!$B$35,Table1[Rubro],Calificaciones!F$12,Table1[Aspecto fortalecido (Riesgo)],Calificaciones!$C38,Table1[Cumplimiento (SI/NO/NA)],"SI")</f>
        <v>0</v>
      </c>
      <c r="G96" s="80">
        <f>+SUMIFS(Table1[Máx posible],Table1[Actividad tipo REDD+],Calificaciones!$B$35,Table1[Rubro],Calificaciones!G$12,Table1[Aspecto fortalecido (Riesgo)],Calificaciones!$C38,Table1[Cumplimiento (SI/NO/NA)],"SI")</f>
        <v>0</v>
      </c>
      <c r="H96" s="80">
        <f t="shared" si="24"/>
        <v>0</v>
      </c>
      <c r="K96" s="86" t="s">
        <v>648</v>
      </c>
      <c r="L96" s="2" t="s">
        <v>547</v>
      </c>
      <c r="M96" s="80">
        <f>+SUMIFS(Table1[Máx posible],Table1[OP 4.12],TRUE,Table1[Rubro],Calificaciones!M$12,Table1[Aspecto fortalecido (Riesgo)],Calificaciones!$L96,Table1[Cumplimiento (SI/NO/NA)],"SI")</f>
        <v>0</v>
      </c>
      <c r="N96" s="80">
        <f>+SUMIFS(Table1[Máx posible],Table1[OP 4.12],TRUE,Table1[Rubro],Calificaciones!N$12,Table1[Aspecto fortalecido (Riesgo)],Calificaciones!$L96,Table1[Cumplimiento (SI/NO/NA)],"SI")</f>
        <v>0</v>
      </c>
      <c r="O96" s="80">
        <f>+SUMIFS(Table1[Máx posible],Table1[OP 4.12],TRUE,Table1[Rubro],Calificaciones!O$12,Table1[Aspecto fortalecido (Riesgo)],Calificaciones!$L96,Table1[Cumplimiento (SI/NO/NA)],"SI")</f>
        <v>0</v>
      </c>
      <c r="P96" s="80">
        <f>+SUMIFS(Table1[Máx posible],Table1[OP 4.12],TRUE,Table1[Rubro],Calificaciones!P$12,Table1[Aspecto fortalecido (Riesgo)],Calificaciones!$L96,Table1[Cumplimiento (SI/NO/NA)],"SI")</f>
        <v>0</v>
      </c>
      <c r="Q96" s="80">
        <f t="shared" si="26"/>
        <v>0</v>
      </c>
      <c r="R96" s="74"/>
    </row>
    <row r="97" spans="2:18">
      <c r="B97" s="194"/>
      <c r="C97" s="72" t="s">
        <v>543</v>
      </c>
      <c r="D97" s="80">
        <f>+SUMIFS(Table1[Máx posible],Table1[Actividad tipo REDD+],Calificaciones!$B$35,Table1[Rubro],Calificaciones!D$12,Table1[Aspecto fortalecido (Riesgo)],Calificaciones!$C39,Table1[Cumplimiento (SI/NO/NA)],"SI")</f>
        <v>0</v>
      </c>
      <c r="E97" s="80">
        <f>+SUMIFS(Table1[Máx posible],Table1[Actividad tipo REDD+],Calificaciones!$B$35,Table1[Rubro],Calificaciones!E$12,Table1[Aspecto fortalecido (Riesgo)],Calificaciones!$C39,Table1[Cumplimiento (SI/NO/NA)],"SI")</f>
        <v>0</v>
      </c>
      <c r="F97" s="80">
        <f>+SUMIFS(Table1[Máx posible],Table1[Actividad tipo REDD+],Calificaciones!$B$35,Table1[Rubro],Calificaciones!F$12,Table1[Aspecto fortalecido (Riesgo)],Calificaciones!$C39,Table1[Cumplimiento (SI/NO/NA)],"SI")</f>
        <v>0</v>
      </c>
      <c r="G97" s="80">
        <f>+SUMIFS(Table1[Máx posible],Table1[Actividad tipo REDD+],Calificaciones!$B$35,Table1[Rubro],Calificaciones!G$12,Table1[Aspecto fortalecido (Riesgo)],Calificaciones!$C39,Table1[Cumplimiento (SI/NO/NA)],"SI")</f>
        <v>0</v>
      </c>
      <c r="H97" s="80">
        <f t="shared" si="24"/>
        <v>0</v>
      </c>
      <c r="K97" s="86" t="s">
        <v>648</v>
      </c>
      <c r="L97" s="2" t="s">
        <v>543</v>
      </c>
      <c r="M97" s="80">
        <f>+SUMIFS(Table1[Máx posible],Table1[OP 4.12],TRUE,Table1[Rubro],Calificaciones!M$12,Table1[Aspecto fortalecido (Riesgo)],Calificaciones!$L97,Table1[Cumplimiento (SI/NO/NA)],"SI")</f>
        <v>0</v>
      </c>
      <c r="N97" s="80">
        <f>+SUMIFS(Table1[Máx posible],Table1[OP 4.12],TRUE,Table1[Rubro],Calificaciones!N$12,Table1[Aspecto fortalecido (Riesgo)],Calificaciones!$L97,Table1[Cumplimiento (SI/NO/NA)],"SI")</f>
        <v>0</v>
      </c>
      <c r="O97" s="80">
        <f>+SUMIFS(Table1[Máx posible],Table1[OP 4.12],TRUE,Table1[Rubro],Calificaciones!O$12,Table1[Aspecto fortalecido (Riesgo)],Calificaciones!$L97,Table1[Cumplimiento (SI/NO/NA)],"SI")</f>
        <v>0</v>
      </c>
      <c r="P97" s="80">
        <f>+SUMIFS(Table1[Máx posible],Table1[OP 4.12],TRUE,Table1[Rubro],Calificaciones!P$12,Table1[Aspecto fortalecido (Riesgo)],Calificaciones!$L97,Table1[Cumplimiento (SI/NO/NA)],"SI")</f>
        <v>0</v>
      </c>
      <c r="Q97" s="80">
        <f t="shared" si="26"/>
        <v>0</v>
      </c>
      <c r="R97" s="74"/>
    </row>
    <row r="98" spans="2:18">
      <c r="B98" s="194"/>
      <c r="C98" s="72" t="s">
        <v>352</v>
      </c>
      <c r="D98" s="80">
        <f>+SUMIFS(Table1[Máx posible],Table1[Actividad tipo REDD+],Calificaciones!$B$35,Table1[Rubro],Calificaciones!D$12,Table1[Aspecto fortalecido (Riesgo)],Calificaciones!$C40,Table1[Cumplimiento (SI/NO/NA)],"SI")</f>
        <v>0</v>
      </c>
      <c r="E98" s="80">
        <f>+SUMIFS(Table1[Máx posible],Table1[Actividad tipo REDD+],Calificaciones!$B$35,Table1[Rubro],Calificaciones!E$12,Table1[Aspecto fortalecido (Riesgo)],Calificaciones!$C40,Table1[Cumplimiento (SI/NO/NA)],"SI")</f>
        <v>0</v>
      </c>
      <c r="F98" s="80">
        <f>+SUMIFS(Table1[Máx posible],Table1[Actividad tipo REDD+],Calificaciones!$B$35,Table1[Rubro],Calificaciones!F$12,Table1[Aspecto fortalecido (Riesgo)],Calificaciones!$C40,Table1[Cumplimiento (SI/NO/NA)],"SI")</f>
        <v>0</v>
      </c>
      <c r="G98" s="80">
        <f>+SUMIFS(Table1[Máx posible],Table1[Actividad tipo REDD+],Calificaciones!$B$35,Table1[Rubro],Calificaciones!G$12,Table1[Aspecto fortalecido (Riesgo)],Calificaciones!$C40,Table1[Cumplimiento (SI/NO/NA)],"SI")</f>
        <v>0</v>
      </c>
      <c r="H98" s="80">
        <f t="shared" si="24"/>
        <v>0</v>
      </c>
      <c r="K98" s="86" t="s">
        <v>648</v>
      </c>
      <c r="L98" s="2" t="s">
        <v>352</v>
      </c>
      <c r="M98" s="80">
        <f>+SUMIFS(Table1[Máx posible],Table1[OP 4.12],TRUE,Table1[Rubro],Calificaciones!M$12,Table1[Aspecto fortalecido (Riesgo)],Calificaciones!$L98,Table1[Cumplimiento (SI/NO/NA)],"SI")</f>
        <v>0</v>
      </c>
      <c r="N98" s="80">
        <f>+SUMIFS(Table1[Máx posible],Table1[OP 4.12],TRUE,Table1[Rubro],Calificaciones!N$12,Table1[Aspecto fortalecido (Riesgo)],Calificaciones!$L98,Table1[Cumplimiento (SI/NO/NA)],"SI")</f>
        <v>0</v>
      </c>
      <c r="O98" s="80">
        <f>+SUMIFS(Table1[Máx posible],Table1[OP 4.12],TRUE,Table1[Rubro],Calificaciones!O$12,Table1[Aspecto fortalecido (Riesgo)],Calificaciones!$L98,Table1[Cumplimiento (SI/NO/NA)],"SI")</f>
        <v>0</v>
      </c>
      <c r="P98" s="80">
        <f>+SUMIFS(Table1[Máx posible],Table1[OP 4.12],TRUE,Table1[Rubro],Calificaciones!P$12,Table1[Aspecto fortalecido (Riesgo)],Calificaciones!$L98,Table1[Cumplimiento (SI/NO/NA)],"SI")</f>
        <v>0</v>
      </c>
      <c r="Q98" s="80">
        <f t="shared" si="26"/>
        <v>0</v>
      </c>
      <c r="R98" s="74"/>
    </row>
    <row r="99" spans="2:18">
      <c r="B99" s="194"/>
      <c r="C99" s="72" t="s">
        <v>383</v>
      </c>
      <c r="D99" s="80">
        <f>+SUMIFS(Table1[Máx posible],Table1[Actividad tipo REDD+],Calificaciones!$B$35,Table1[Rubro],Calificaciones!D$12,Table1[Aspecto fortalecido (Riesgo)],Calificaciones!$C41,Table1[Cumplimiento (SI/NO/NA)],"SI")</f>
        <v>0</v>
      </c>
      <c r="E99" s="80">
        <f>+SUMIFS(Table1[Máx posible],Table1[Actividad tipo REDD+],Calificaciones!$B$35,Table1[Rubro],Calificaciones!E$12,Table1[Aspecto fortalecido (Riesgo)],Calificaciones!$C41,Table1[Cumplimiento (SI/NO/NA)],"SI")</f>
        <v>0</v>
      </c>
      <c r="F99" s="80">
        <f>+SUMIFS(Table1[Máx posible],Table1[Actividad tipo REDD+],Calificaciones!$B$35,Table1[Rubro],Calificaciones!F$12,Table1[Aspecto fortalecido (Riesgo)],Calificaciones!$C41,Table1[Cumplimiento (SI/NO/NA)],"SI")</f>
        <v>0</v>
      </c>
      <c r="G99" s="80">
        <f>+SUMIFS(Table1[Máx posible],Table1[Actividad tipo REDD+],Calificaciones!$B$35,Table1[Rubro],Calificaciones!G$12,Table1[Aspecto fortalecido (Riesgo)],Calificaciones!$C41,Table1[Cumplimiento (SI/NO/NA)],"SI")</f>
        <v>0</v>
      </c>
      <c r="H99" s="80">
        <f t="shared" ref="H99:H116" si="28">SUM(D99:G99)</f>
        <v>0</v>
      </c>
      <c r="K99" s="86" t="s">
        <v>648</v>
      </c>
      <c r="L99" s="2" t="s">
        <v>331</v>
      </c>
      <c r="M99" s="80">
        <f>+SUMIFS(Table1[Máx posible],Table1[OP 4.12],TRUE,Table1[Rubro],Calificaciones!M$12,Table1[Aspecto fortalecido (Riesgo)],Calificaciones!$L99,Table1[Cumplimiento (SI/NO/NA)],"SI")</f>
        <v>0</v>
      </c>
      <c r="N99" s="80">
        <f>+SUMIFS(Table1[Máx posible],Table1[OP 4.12],TRUE,Table1[Rubro],Calificaciones!N$12,Table1[Aspecto fortalecido (Riesgo)],Calificaciones!$L99,Table1[Cumplimiento (SI/NO/NA)],"SI")</f>
        <v>0</v>
      </c>
      <c r="O99" s="80">
        <f>+SUMIFS(Table1[Máx posible],Table1[OP 4.12],TRUE,Table1[Rubro],Calificaciones!O$12,Table1[Aspecto fortalecido (Riesgo)],Calificaciones!$L99,Table1[Cumplimiento (SI/NO/NA)],"SI")</f>
        <v>8</v>
      </c>
      <c r="P99" s="80">
        <f>+SUMIFS(Table1[Máx posible],Table1[OP 4.12],TRUE,Table1[Rubro],Calificaciones!P$12,Table1[Aspecto fortalecido (Riesgo)],Calificaciones!$L99,Table1[Cumplimiento (SI/NO/NA)],"SI")</f>
        <v>0</v>
      </c>
      <c r="Q99" s="80">
        <f t="shared" si="26"/>
        <v>8</v>
      </c>
      <c r="R99" s="74"/>
    </row>
    <row r="100" spans="2:18" ht="16" thickBot="1">
      <c r="B100" s="194"/>
      <c r="C100" s="72" t="s">
        <v>387</v>
      </c>
      <c r="D100" s="80">
        <f>+SUMIFS(Table1[Máx posible],Table1[Actividad tipo REDD+],Calificaciones!$B$35,Table1[Rubro],Calificaciones!D$12,Table1[Aspecto fortalecido (Riesgo)],Calificaciones!$C42,Table1[Cumplimiento (SI/NO/NA)],"SI")</f>
        <v>0</v>
      </c>
      <c r="E100" s="80">
        <f>+SUMIFS(Table1[Máx posible],Table1[Actividad tipo REDD+],Calificaciones!$B$35,Table1[Rubro],Calificaciones!E$12,Table1[Aspecto fortalecido (Riesgo)],Calificaciones!$C42,Table1[Cumplimiento (SI/NO/NA)],"SI")</f>
        <v>0</v>
      </c>
      <c r="F100" s="80">
        <f>+SUMIFS(Table1[Máx posible],Table1[Actividad tipo REDD+],Calificaciones!$B$35,Table1[Rubro],Calificaciones!F$12,Table1[Aspecto fortalecido (Riesgo)],Calificaciones!$C42,Table1[Cumplimiento (SI/NO/NA)],"SI")</f>
        <v>0</v>
      </c>
      <c r="G100" s="80">
        <f>+SUMIFS(Table1[Máx posible],Table1[Actividad tipo REDD+],Calificaciones!$B$35,Table1[Rubro],Calificaciones!G$12,Table1[Aspecto fortalecido (Riesgo)],Calificaciones!$C42,Table1[Cumplimiento (SI/NO/NA)],"SI")</f>
        <v>0</v>
      </c>
      <c r="H100" s="80">
        <f t="shared" si="28"/>
        <v>0</v>
      </c>
      <c r="K100" s="109" t="s">
        <v>648</v>
      </c>
      <c r="L100" s="84" t="s">
        <v>383</v>
      </c>
      <c r="M100" s="81">
        <f>+SUMIFS(Table1[Máx posible],Table1[OP 4.12],TRUE,Table1[Rubro],Calificaciones!M$12,Table1[Aspecto fortalecido (Riesgo)],Calificaciones!$L100,Table1[Cumplimiento (SI/NO/NA)],"SI")</f>
        <v>0</v>
      </c>
      <c r="N100" s="81">
        <f>+SUMIFS(Table1[Máx posible],Table1[OP 4.12],TRUE,Table1[Rubro],Calificaciones!N$12,Table1[Aspecto fortalecido (Riesgo)],Calificaciones!$L100,Table1[Cumplimiento (SI/NO/NA)],"SI")</f>
        <v>0</v>
      </c>
      <c r="O100" s="81">
        <f>+SUMIFS(Table1[Máx posible],Table1[OP 4.12],TRUE,Table1[Rubro],Calificaciones!O$12,Table1[Aspecto fortalecido (Riesgo)],Calificaciones!$L100,Table1[Cumplimiento (SI/NO/NA)],"SI")</f>
        <v>0</v>
      </c>
      <c r="P100" s="81">
        <f>+SUMIFS(Table1[Máx posible],Table1[OP 4.12],TRUE,Table1[Rubro],Calificaciones!P$12,Table1[Aspecto fortalecido (Riesgo)],Calificaciones!$L100,Table1[Cumplimiento (SI/NO/NA)],"SI")</f>
        <v>4</v>
      </c>
      <c r="Q100" s="81">
        <f t="shared" si="26"/>
        <v>4</v>
      </c>
      <c r="R100" s="78"/>
    </row>
    <row r="101" spans="2:18">
      <c r="B101" s="194"/>
      <c r="C101" s="72" t="s">
        <v>379</v>
      </c>
      <c r="D101" s="80">
        <f>+SUMIFS(Table1[Máx posible],Table1[Actividad tipo REDD+],Calificaciones!$B$35,Table1[Rubro],Calificaciones!D$12,Table1[Aspecto fortalecido (Riesgo)],Calificaciones!$C43,Table1[Cumplimiento (SI/NO/NA)],"SI")</f>
        <v>0</v>
      </c>
      <c r="E101" s="80">
        <f>+SUMIFS(Table1[Máx posible],Table1[Actividad tipo REDD+],Calificaciones!$B$35,Table1[Rubro],Calificaciones!E$12,Table1[Aspecto fortalecido (Riesgo)],Calificaciones!$C43,Table1[Cumplimiento (SI/NO/NA)],"SI")</f>
        <v>0</v>
      </c>
      <c r="F101" s="80">
        <f>+SUMIFS(Table1[Máx posible],Table1[Actividad tipo REDD+],Calificaciones!$B$35,Table1[Rubro],Calificaciones!F$12,Table1[Aspecto fortalecido (Riesgo)],Calificaciones!$C43,Table1[Cumplimiento (SI/NO/NA)],"SI")</f>
        <v>0</v>
      </c>
      <c r="G101" s="80">
        <f>+SUMIFS(Table1[Máx posible],Table1[Actividad tipo REDD+],Calificaciones!$B$35,Table1[Rubro],Calificaciones!G$12,Table1[Aspecto fortalecido (Riesgo)],Calificaciones!$C43,Table1[Cumplimiento (SI/NO/NA)],"SI")</f>
        <v>0</v>
      </c>
      <c r="H101" s="80">
        <f t="shared" ref="H101" si="29">SUM(D101:G101)</f>
        <v>0</v>
      </c>
    </row>
    <row r="102" spans="2:18" ht="16" thickBot="1">
      <c r="B102" s="195"/>
      <c r="C102" s="77" t="s">
        <v>397</v>
      </c>
      <c r="D102" s="81">
        <f>+SUMIFS(Table1[Máx posible],Table1[Actividad tipo REDD+],Calificaciones!$B$35,Table1[Rubro],Calificaciones!D$12,Table1[Aspecto fortalecido (Riesgo)],Calificaciones!$C44,Table1[Cumplimiento (SI/NO/NA)],"SI")</f>
        <v>0</v>
      </c>
      <c r="E102" s="81">
        <f>+SUMIFS(Table1[Máx posible],Table1[Actividad tipo REDD+],Calificaciones!$B$35,Table1[Rubro],Calificaciones!E$12,Table1[Aspecto fortalecido (Riesgo)],Calificaciones!$C44,Table1[Cumplimiento (SI/NO/NA)],"SI")</f>
        <v>0</v>
      </c>
      <c r="F102" s="81">
        <f>+SUMIFS(Table1[Máx posible],Table1[Actividad tipo REDD+],Calificaciones!$B$35,Table1[Rubro],Calificaciones!F$12,Table1[Aspecto fortalecido (Riesgo)],Calificaciones!$C44,Table1[Cumplimiento (SI/NO/NA)],"SI")</f>
        <v>0</v>
      </c>
      <c r="G102" s="81">
        <f>+SUMIFS(Table1[Máx posible],Table1[Actividad tipo REDD+],Calificaciones!$B$35,Table1[Rubro],Calificaciones!G$12,Table1[Aspecto fortalecido (Riesgo)],Calificaciones!$C44,Table1[Cumplimiento (SI/NO/NA)],"SI")</f>
        <v>0</v>
      </c>
      <c r="H102" s="81">
        <f t="shared" ref="H102" si="30">SUM(D102:G102)</f>
        <v>0</v>
      </c>
      <c r="I102" s="75"/>
    </row>
    <row r="103" spans="2:18">
      <c r="B103" s="193" t="s">
        <v>463</v>
      </c>
      <c r="C103" s="72" t="s">
        <v>407</v>
      </c>
      <c r="D103" s="80">
        <f>+SUMIFS(Table1[Máx posible],Table1[Actividad tipo REDD+],Calificaciones!$B$45,Table1[Rubro],Calificaciones!D$12,Table1[Aspecto fortalecido (Riesgo)],Calificaciones!$C45,Table1[Cumplimiento (SI/NO/NA)],"SI")</f>
        <v>0</v>
      </c>
      <c r="E103" s="80">
        <f>+SUMIFS(Table1[Máx posible],Table1[Actividad tipo REDD+],Calificaciones!$B$45,Table1[Rubro],Calificaciones!E$12,Table1[Aspecto fortalecido (Riesgo)],Calificaciones!$C45,Table1[Cumplimiento (SI/NO/NA)],"SI")</f>
        <v>0</v>
      </c>
      <c r="F103" s="80">
        <f>+SUMIFS(Table1[Máx posible],Table1[Actividad tipo REDD+],Calificaciones!$B$45,Table1[Rubro],Calificaciones!F$12,Table1[Aspecto fortalecido (Riesgo)],Calificaciones!$C45,Table1[Cumplimiento (SI/NO/NA)],"SI")</f>
        <v>0</v>
      </c>
      <c r="G103" s="80">
        <f>+SUMIFS(Table1[Máx posible],Table1[Actividad tipo REDD+],Calificaciones!$B$45,Table1[Rubro],Calificaciones!G$12,Table1[Aspecto fortalecido (Riesgo)],Calificaciones!$C45,Table1[Cumplimiento (SI/NO/NA)],"SI")</f>
        <v>0</v>
      </c>
      <c r="H103" s="80">
        <f t="shared" si="28"/>
        <v>0</v>
      </c>
      <c r="I103">
        <f>+SUM(H103:H109)</f>
        <v>0</v>
      </c>
    </row>
    <row r="104" spans="2:18">
      <c r="B104" s="194"/>
      <c r="C104" s="72" t="s">
        <v>374</v>
      </c>
      <c r="D104" s="80">
        <f>+SUMIFS(Table1[Máx posible],Table1[Actividad tipo REDD+],Calificaciones!$B$45,Table1[Rubro],Calificaciones!D$12,Table1[Aspecto fortalecido (Riesgo)],Calificaciones!$C46,Table1[Cumplimiento (SI/NO/NA)],"SI")</f>
        <v>0</v>
      </c>
      <c r="E104" s="80">
        <f>+SUMIFS(Table1[Máx posible],Table1[Actividad tipo REDD+],Calificaciones!$B$45,Table1[Rubro],Calificaciones!E$12,Table1[Aspecto fortalecido (Riesgo)],Calificaciones!$C46,Table1[Cumplimiento (SI/NO/NA)],"SI")</f>
        <v>0</v>
      </c>
      <c r="F104" s="80">
        <f>+SUMIFS(Table1[Máx posible],Table1[Actividad tipo REDD+],Calificaciones!$B$45,Table1[Rubro],Calificaciones!F$12,Table1[Aspecto fortalecido (Riesgo)],Calificaciones!$C46,Table1[Cumplimiento (SI/NO/NA)],"SI")</f>
        <v>0</v>
      </c>
      <c r="G104" s="80">
        <f>+SUMIFS(Table1[Máx posible],Table1[Actividad tipo REDD+],Calificaciones!$B$45,Table1[Rubro],Calificaciones!G$12,Table1[Aspecto fortalecido (Riesgo)],Calificaciones!$C46,Table1[Cumplimiento (SI/NO/NA)],"SI")</f>
        <v>0</v>
      </c>
      <c r="H104" s="80">
        <f t="shared" si="28"/>
        <v>0</v>
      </c>
    </row>
    <row r="105" spans="2:18">
      <c r="B105" s="194"/>
      <c r="C105" s="72" t="s">
        <v>352</v>
      </c>
      <c r="D105" s="80">
        <f>+SUMIFS(Table1[Máx posible],Table1[Actividad tipo REDD+],Calificaciones!$B$45,Table1[Rubro],Calificaciones!D$12,Table1[Aspecto fortalecido (Riesgo)],Calificaciones!$C47,Table1[Cumplimiento (SI/NO/NA)],"SI")</f>
        <v>0</v>
      </c>
      <c r="E105" s="80">
        <f>+SUMIFS(Table1[Máx posible],Table1[Actividad tipo REDD+],Calificaciones!$B$45,Table1[Rubro],Calificaciones!E$12,Table1[Aspecto fortalecido (Riesgo)],Calificaciones!$C47,Table1[Cumplimiento (SI/NO/NA)],"SI")</f>
        <v>0</v>
      </c>
      <c r="F105" s="80">
        <f>+SUMIFS(Table1[Máx posible],Table1[Actividad tipo REDD+],Calificaciones!$B$45,Table1[Rubro],Calificaciones!F$12,Table1[Aspecto fortalecido (Riesgo)],Calificaciones!$C47,Table1[Cumplimiento (SI/NO/NA)],"SI")</f>
        <v>0</v>
      </c>
      <c r="G105" s="80">
        <f>+SUMIFS(Table1[Máx posible],Table1[Actividad tipo REDD+],Calificaciones!$B$45,Table1[Rubro],Calificaciones!G$12,Table1[Aspecto fortalecido (Riesgo)],Calificaciones!$C47,Table1[Cumplimiento (SI/NO/NA)],"SI")</f>
        <v>0</v>
      </c>
      <c r="H105" s="80">
        <f t="shared" si="28"/>
        <v>0</v>
      </c>
    </row>
    <row r="106" spans="2:18">
      <c r="B106" s="194"/>
      <c r="C106" s="72" t="s">
        <v>331</v>
      </c>
      <c r="D106" s="80">
        <f>+SUMIFS(Table1[Máx posible],Table1[Actividad tipo REDD+],Calificaciones!$B$45,Table1[Rubro],Calificaciones!D$12,Table1[Aspecto fortalecido (Riesgo)],Calificaciones!$C48,Table1[Cumplimiento (SI/NO/NA)],"SI")</f>
        <v>0</v>
      </c>
      <c r="E106" s="80">
        <f>+SUMIFS(Table1[Máx posible],Table1[Actividad tipo REDD+],Calificaciones!$B$45,Table1[Rubro],Calificaciones!E$12,Table1[Aspecto fortalecido (Riesgo)],Calificaciones!$C48,Table1[Cumplimiento (SI/NO/NA)],"SI")</f>
        <v>0</v>
      </c>
      <c r="F106" s="80">
        <f>+SUMIFS(Table1[Máx posible],Table1[Actividad tipo REDD+],Calificaciones!$B$45,Table1[Rubro],Calificaciones!F$12,Table1[Aspecto fortalecido (Riesgo)],Calificaciones!$C48,Table1[Cumplimiento (SI/NO/NA)],"SI")</f>
        <v>0</v>
      </c>
      <c r="G106" s="80">
        <f>+SUMIFS(Table1[Máx posible],Table1[Actividad tipo REDD+],Calificaciones!$B$45,Table1[Rubro],Calificaciones!G$12,Table1[Aspecto fortalecido (Riesgo)],Calificaciones!$C48,Table1[Cumplimiento (SI/NO/NA)],"SI")</f>
        <v>0</v>
      </c>
      <c r="H106" s="80">
        <f t="shared" si="28"/>
        <v>0</v>
      </c>
    </row>
    <row r="107" spans="2:18">
      <c r="B107" s="194"/>
      <c r="C107" s="72" t="s">
        <v>387</v>
      </c>
      <c r="D107" s="80">
        <f>+SUMIFS(Table1[Máx posible],Table1[Actividad tipo REDD+],Calificaciones!$B$45,Table1[Rubro],Calificaciones!D$12,Table1[Aspecto fortalecido (Riesgo)],Calificaciones!$C49,Table1[Cumplimiento (SI/NO/NA)],"SI")</f>
        <v>0</v>
      </c>
      <c r="E107" s="80">
        <f>+SUMIFS(Table1[Máx posible],Table1[Actividad tipo REDD+],Calificaciones!$B$45,Table1[Rubro],Calificaciones!E$12,Table1[Aspecto fortalecido (Riesgo)],Calificaciones!$C49,Table1[Cumplimiento (SI/NO/NA)],"SI")</f>
        <v>0</v>
      </c>
      <c r="F107" s="80">
        <f>+SUMIFS(Table1[Máx posible],Table1[Actividad tipo REDD+],Calificaciones!$B$45,Table1[Rubro],Calificaciones!F$12,Table1[Aspecto fortalecido (Riesgo)],Calificaciones!$C49,Table1[Cumplimiento (SI/NO/NA)],"SI")</f>
        <v>0</v>
      </c>
      <c r="G107" s="80">
        <f>+SUMIFS(Table1[Máx posible],Table1[Actividad tipo REDD+],Calificaciones!$B$45,Table1[Rubro],Calificaciones!G$12,Table1[Aspecto fortalecido (Riesgo)],Calificaciones!$C49,Table1[Cumplimiento (SI/NO/NA)],"SI")</f>
        <v>0</v>
      </c>
      <c r="H107" s="80">
        <f t="shared" si="28"/>
        <v>0</v>
      </c>
    </row>
    <row r="108" spans="2:18">
      <c r="B108" s="194"/>
      <c r="C108" s="72" t="s">
        <v>379</v>
      </c>
      <c r="D108" s="80">
        <f>+SUMIFS(Table1[Máx posible],Table1[Actividad tipo REDD+],Calificaciones!$B$45,Table1[Rubro],Calificaciones!D$12,Table1[Aspecto fortalecido (Riesgo)],Calificaciones!$C50,Table1[Cumplimiento (SI/NO/NA)],"SI")</f>
        <v>0</v>
      </c>
      <c r="E108" s="80">
        <f>+SUMIFS(Table1[Máx posible],Table1[Actividad tipo REDD+],Calificaciones!$B$45,Table1[Rubro],Calificaciones!E$12,Table1[Aspecto fortalecido (Riesgo)],Calificaciones!$C50,Table1[Cumplimiento (SI/NO/NA)],"SI")</f>
        <v>0</v>
      </c>
      <c r="F108" s="80">
        <f>+SUMIFS(Table1[Máx posible],Table1[Actividad tipo REDD+],Calificaciones!$B$45,Table1[Rubro],Calificaciones!F$12,Table1[Aspecto fortalecido (Riesgo)],Calificaciones!$C50,Table1[Cumplimiento (SI/NO/NA)],"SI")</f>
        <v>0</v>
      </c>
      <c r="G108" s="80">
        <f>+SUMIFS(Table1[Máx posible],Table1[Actividad tipo REDD+],Calificaciones!$B$45,Table1[Rubro],Calificaciones!G$12,Table1[Aspecto fortalecido (Riesgo)],Calificaciones!$C50,Table1[Cumplimiento (SI/NO/NA)],"SI")</f>
        <v>0</v>
      </c>
      <c r="H108" s="80">
        <f t="shared" si="28"/>
        <v>0</v>
      </c>
    </row>
    <row r="109" spans="2:18" ht="16" thickBot="1">
      <c r="B109" s="195"/>
      <c r="C109" s="77" t="s">
        <v>397</v>
      </c>
      <c r="D109" s="81">
        <f>+SUMIFS(Table1[Máx posible],Table1[Actividad tipo REDD+],Calificaciones!$B$45,Table1[Rubro],Calificaciones!D$12,Table1[Aspecto fortalecido (Riesgo)],Calificaciones!$C51,Table1[Cumplimiento (SI/NO/NA)],"SI")</f>
        <v>0</v>
      </c>
      <c r="E109" s="81">
        <f>+SUMIFS(Table1[Máx posible],Table1[Actividad tipo REDD+],Calificaciones!$B$45,Table1[Rubro],Calificaciones!E$12,Table1[Aspecto fortalecido (Riesgo)],Calificaciones!$C51,Table1[Cumplimiento (SI/NO/NA)],"SI")</f>
        <v>0</v>
      </c>
      <c r="F109" s="81">
        <f>+SUMIFS(Table1[Máx posible],Table1[Actividad tipo REDD+],Calificaciones!$B$45,Table1[Rubro],Calificaciones!F$12,Table1[Aspecto fortalecido (Riesgo)],Calificaciones!$C51,Table1[Cumplimiento (SI/NO/NA)],"SI")</f>
        <v>0</v>
      </c>
      <c r="G109" s="81">
        <f>+SUMIFS(Table1[Máx posible],Table1[Actividad tipo REDD+],Calificaciones!$B$45,Table1[Rubro],Calificaciones!G$12,Table1[Aspecto fortalecido (Riesgo)],Calificaciones!$C51,Table1[Cumplimiento (SI/NO/NA)],"SI")</f>
        <v>0</v>
      </c>
      <c r="H109" s="81">
        <f t="shared" si="28"/>
        <v>0</v>
      </c>
      <c r="I109" s="75"/>
    </row>
    <row r="110" spans="2:18">
      <c r="B110" s="193" t="s">
        <v>277</v>
      </c>
      <c r="C110" s="72" t="s">
        <v>407</v>
      </c>
      <c r="D110" s="80">
        <f>+SUMIFS(Table1[Máx posible],Table1[Actividad tipo REDD+],Calificaciones!$B$52,Table1[Rubro],Calificaciones!D$12,Table1[Aspecto fortalecido (Riesgo)],Calificaciones!$C52,Table1[Cumplimiento (SI/NO/NA)],"SI")</f>
        <v>0</v>
      </c>
      <c r="E110" s="80">
        <f>+SUMIFS(Table1[Máx posible],Table1[Actividad tipo REDD+],Calificaciones!$B$52,Table1[Rubro],Calificaciones!E$12,Table1[Aspecto fortalecido (Riesgo)],Calificaciones!$C52,Table1[Cumplimiento (SI/NO/NA)],"SI")</f>
        <v>0</v>
      </c>
      <c r="F110" s="80">
        <f>+SUMIFS(Table1[Máx posible],Table1[Actividad tipo REDD+],Calificaciones!$B$52,Table1[Rubro],Calificaciones!F$12,Table1[Aspecto fortalecido (Riesgo)],Calificaciones!$C52,Table1[Cumplimiento (SI/NO/NA)],"SI")</f>
        <v>0</v>
      </c>
      <c r="G110" s="80">
        <f>+SUMIFS(Table1[Máx posible],Table1[Actividad tipo REDD+],Calificaciones!$B$52,Table1[Rubro],Calificaciones!G$12,Table1[Aspecto fortalecido (Riesgo)],Calificaciones!$C52,Table1[Cumplimiento (SI/NO/NA)],"SI")</f>
        <v>0</v>
      </c>
      <c r="H110" s="80">
        <f t="shared" si="28"/>
        <v>0</v>
      </c>
      <c r="I110">
        <f>+SUM(H110:H116)</f>
        <v>0</v>
      </c>
    </row>
    <row r="111" spans="2:18">
      <c r="B111" s="194"/>
      <c r="C111" s="72" t="s">
        <v>374</v>
      </c>
      <c r="D111" s="80">
        <f>+SUMIFS(Table1[Máx posible],Table1[Actividad tipo REDD+],Calificaciones!$B$52,Table1[Rubro],Calificaciones!D$12,Table1[Aspecto fortalecido (Riesgo)],Calificaciones!$C53,Table1[Cumplimiento (SI/NO/NA)],"SI")</f>
        <v>0</v>
      </c>
      <c r="E111" s="80">
        <f>+SUMIFS(Table1[Máx posible],Table1[Actividad tipo REDD+],Calificaciones!$B$52,Table1[Rubro],Calificaciones!E$12,Table1[Aspecto fortalecido (Riesgo)],Calificaciones!$C53,Table1[Cumplimiento (SI/NO/NA)],"SI")</f>
        <v>0</v>
      </c>
      <c r="F111" s="80">
        <f>+SUMIFS(Table1[Máx posible],Table1[Actividad tipo REDD+],Calificaciones!$B$52,Table1[Rubro],Calificaciones!F$12,Table1[Aspecto fortalecido (Riesgo)],Calificaciones!$C53,Table1[Cumplimiento (SI/NO/NA)],"SI")</f>
        <v>0</v>
      </c>
      <c r="G111" s="80">
        <f>+SUMIFS(Table1[Máx posible],Table1[Actividad tipo REDD+],Calificaciones!$B$52,Table1[Rubro],Calificaciones!G$12,Table1[Aspecto fortalecido (Riesgo)],Calificaciones!$C53,Table1[Cumplimiento (SI/NO/NA)],"SI")</f>
        <v>0</v>
      </c>
      <c r="H111" s="80">
        <f t="shared" si="28"/>
        <v>0</v>
      </c>
    </row>
    <row r="112" spans="2:18">
      <c r="B112" s="194"/>
      <c r="C112" s="72" t="s">
        <v>352</v>
      </c>
      <c r="D112" s="80">
        <f>+SUMIFS(Table1[Máx posible],Table1[Actividad tipo REDD+],Calificaciones!$B$52,Table1[Rubro],Calificaciones!D$12,Table1[Aspecto fortalecido (Riesgo)],Calificaciones!$C54,Table1[Cumplimiento (SI/NO/NA)],"SI")</f>
        <v>0</v>
      </c>
      <c r="E112" s="80">
        <f>+SUMIFS(Table1[Máx posible],Table1[Actividad tipo REDD+],Calificaciones!$B$52,Table1[Rubro],Calificaciones!E$12,Table1[Aspecto fortalecido (Riesgo)],Calificaciones!$C54,Table1[Cumplimiento (SI/NO/NA)],"SI")</f>
        <v>0</v>
      </c>
      <c r="F112" s="80">
        <f>+SUMIFS(Table1[Máx posible],Table1[Actividad tipo REDD+],Calificaciones!$B$52,Table1[Rubro],Calificaciones!F$12,Table1[Aspecto fortalecido (Riesgo)],Calificaciones!$C54,Table1[Cumplimiento (SI/NO/NA)],"SI")</f>
        <v>0</v>
      </c>
      <c r="G112" s="80">
        <f>+SUMIFS(Table1[Máx posible],Table1[Actividad tipo REDD+],Calificaciones!$B$52,Table1[Rubro],Calificaciones!G$12,Table1[Aspecto fortalecido (Riesgo)],Calificaciones!$C54,Table1[Cumplimiento (SI/NO/NA)],"SI")</f>
        <v>0</v>
      </c>
      <c r="H112" s="80">
        <f t="shared" si="28"/>
        <v>0</v>
      </c>
    </row>
    <row r="113" spans="2:9">
      <c r="B113" s="194"/>
      <c r="C113" s="72" t="s">
        <v>331</v>
      </c>
      <c r="D113" s="80">
        <f>+SUMIFS(Table1[Máx posible],Table1[Actividad tipo REDD+],Calificaciones!$B$52,Table1[Rubro],Calificaciones!D$12,Table1[Aspecto fortalecido (Riesgo)],Calificaciones!$C55,Table1[Cumplimiento (SI/NO/NA)],"SI")</f>
        <v>0</v>
      </c>
      <c r="E113" s="80">
        <f>+SUMIFS(Table1[Máx posible],Table1[Actividad tipo REDD+],Calificaciones!$B$52,Table1[Rubro],Calificaciones!E$12,Table1[Aspecto fortalecido (Riesgo)],Calificaciones!$C55,Table1[Cumplimiento (SI/NO/NA)],"SI")</f>
        <v>0</v>
      </c>
      <c r="F113" s="80">
        <f>+SUMIFS(Table1[Máx posible],Table1[Actividad tipo REDD+],Calificaciones!$B$52,Table1[Rubro],Calificaciones!F$12,Table1[Aspecto fortalecido (Riesgo)],Calificaciones!$C55,Table1[Cumplimiento (SI/NO/NA)],"SI")</f>
        <v>0</v>
      </c>
      <c r="G113" s="80">
        <f>+SUMIFS(Table1[Máx posible],Table1[Actividad tipo REDD+],Calificaciones!$B$52,Table1[Rubro],Calificaciones!G$12,Table1[Aspecto fortalecido (Riesgo)],Calificaciones!$C55,Table1[Cumplimiento (SI/NO/NA)],"SI")</f>
        <v>0</v>
      </c>
      <c r="H113" s="80">
        <f t="shared" si="28"/>
        <v>0</v>
      </c>
    </row>
    <row r="114" spans="2:9">
      <c r="B114" s="194"/>
      <c r="C114" s="72" t="s">
        <v>387</v>
      </c>
      <c r="D114" s="80">
        <f>+SUMIFS(Table1[Máx posible],Table1[Actividad tipo REDD+],Calificaciones!$B$52,Table1[Rubro],Calificaciones!D$12,Table1[Aspecto fortalecido (Riesgo)],Calificaciones!$C56,Table1[Cumplimiento (SI/NO/NA)],"SI")</f>
        <v>0</v>
      </c>
      <c r="E114" s="80">
        <f>+SUMIFS(Table1[Máx posible],Table1[Actividad tipo REDD+],Calificaciones!$B$52,Table1[Rubro],Calificaciones!E$12,Table1[Aspecto fortalecido (Riesgo)],Calificaciones!$C56,Table1[Cumplimiento (SI/NO/NA)],"SI")</f>
        <v>0</v>
      </c>
      <c r="F114" s="80">
        <f>+SUMIFS(Table1[Máx posible],Table1[Actividad tipo REDD+],Calificaciones!$B$52,Table1[Rubro],Calificaciones!F$12,Table1[Aspecto fortalecido (Riesgo)],Calificaciones!$C56,Table1[Cumplimiento (SI/NO/NA)],"SI")</f>
        <v>0</v>
      </c>
      <c r="G114" s="80">
        <f>+SUMIFS(Table1[Máx posible],Table1[Actividad tipo REDD+],Calificaciones!$B$52,Table1[Rubro],Calificaciones!G$12,Table1[Aspecto fortalecido (Riesgo)],Calificaciones!$C56,Table1[Cumplimiento (SI/NO/NA)],"SI")</f>
        <v>0</v>
      </c>
      <c r="H114" s="80">
        <f t="shared" si="28"/>
        <v>0</v>
      </c>
    </row>
    <row r="115" spans="2:9">
      <c r="B115" s="194"/>
      <c r="C115" s="72" t="s">
        <v>379</v>
      </c>
      <c r="D115" s="80">
        <f>+SUMIFS(Table1[Máx posible],Table1[Actividad tipo REDD+],Calificaciones!$B$52,Table1[Rubro],Calificaciones!D$12,Table1[Aspecto fortalecido (Riesgo)],Calificaciones!$C57,Table1[Cumplimiento (SI/NO/NA)],"SI")</f>
        <v>0</v>
      </c>
      <c r="E115" s="80">
        <f>+SUMIFS(Table1[Máx posible],Table1[Actividad tipo REDD+],Calificaciones!$B$52,Table1[Rubro],Calificaciones!E$12,Table1[Aspecto fortalecido (Riesgo)],Calificaciones!$C57,Table1[Cumplimiento (SI/NO/NA)],"SI")</f>
        <v>0</v>
      </c>
      <c r="F115" s="80">
        <f>+SUMIFS(Table1[Máx posible],Table1[Actividad tipo REDD+],Calificaciones!$B$52,Table1[Rubro],Calificaciones!F$12,Table1[Aspecto fortalecido (Riesgo)],Calificaciones!$C57,Table1[Cumplimiento (SI/NO/NA)],"SI")</f>
        <v>0</v>
      </c>
      <c r="G115" s="80">
        <f>+SUMIFS(Table1[Máx posible],Table1[Actividad tipo REDD+],Calificaciones!$B$52,Table1[Rubro],Calificaciones!G$12,Table1[Aspecto fortalecido (Riesgo)],Calificaciones!$C57,Table1[Cumplimiento (SI/NO/NA)],"SI")</f>
        <v>0</v>
      </c>
      <c r="H115" s="80">
        <f t="shared" si="28"/>
        <v>0</v>
      </c>
    </row>
    <row r="116" spans="2:9" ht="16" thickBot="1">
      <c r="B116" s="195"/>
      <c r="C116" s="77" t="s">
        <v>397</v>
      </c>
      <c r="D116" s="81">
        <f>+SUMIFS(Table1[Máx posible],Table1[Actividad tipo REDD+],Calificaciones!$B$52,Table1[Rubro],Calificaciones!D$12,Table1[Aspecto fortalecido (Riesgo)],Calificaciones!$C58,Table1[Cumplimiento (SI/NO/NA)],"SI")</f>
        <v>0</v>
      </c>
      <c r="E116" s="81">
        <f>+SUMIFS(Table1[Máx posible],Table1[Actividad tipo REDD+],Calificaciones!$B$52,Table1[Rubro],Calificaciones!E$12,Table1[Aspecto fortalecido (Riesgo)],Calificaciones!$C58,Table1[Cumplimiento (SI/NO/NA)],"SI")</f>
        <v>0</v>
      </c>
      <c r="F116" s="81">
        <f>+SUMIFS(Table1[Máx posible],Table1[Actividad tipo REDD+],Calificaciones!$B$52,Table1[Rubro],Calificaciones!F$12,Table1[Aspecto fortalecido (Riesgo)],Calificaciones!$C58,Table1[Cumplimiento (SI/NO/NA)],"SI")</f>
        <v>0</v>
      </c>
      <c r="G116" s="81">
        <f>+SUMIFS(Table1[Máx posible],Table1[Actividad tipo REDD+],Calificaciones!$B$52,Table1[Rubro],Calificaciones!G$12,Table1[Aspecto fortalecido (Riesgo)],Calificaciones!$C58,Table1[Cumplimiento (SI/NO/NA)],"SI")</f>
        <v>0</v>
      </c>
      <c r="H116" s="81">
        <f t="shared" si="28"/>
        <v>0</v>
      </c>
      <c r="I116" s="75"/>
    </row>
    <row r="117" spans="2:9">
      <c r="D117" s="80"/>
      <c r="E117" s="80"/>
      <c r="F117" s="80"/>
      <c r="G117" s="80"/>
      <c r="H117" s="80">
        <f>SUM(H71:H116)</f>
        <v>57</v>
      </c>
      <c r="I117" s="80">
        <f>SUM(I71:I116)</f>
        <v>57</v>
      </c>
    </row>
  </sheetData>
  <mergeCells count="12">
    <mergeCell ref="B110:B116"/>
    <mergeCell ref="B13:B20"/>
    <mergeCell ref="B21:B28"/>
    <mergeCell ref="B29:B34"/>
    <mergeCell ref="B35:B44"/>
    <mergeCell ref="B45:B51"/>
    <mergeCell ref="B52:B58"/>
    <mergeCell ref="B71:B78"/>
    <mergeCell ref="B79:B86"/>
    <mergeCell ref="B87:B92"/>
    <mergeCell ref="B93:B102"/>
    <mergeCell ref="B103:B109"/>
  </mergeCells>
  <conditionalFormatting sqref="F3:F8">
    <cfRule type="cellIs" dxfId="7" priority="25" operator="between">
      <formula>0</formula>
      <formula>0.33</formula>
    </cfRule>
    <cfRule type="cellIs" dxfId="6" priority="26" operator="between">
      <formula>0.68</formula>
      <formula>1</formula>
    </cfRule>
    <cfRule type="cellIs" dxfId="5" priority="27" operator="between">
      <formula>0.34</formula>
      <formula>0.67</formula>
    </cfRule>
    <cfRule type="cellIs" dxfId="4" priority="28" operator="between">
      <formula>0.01</formula>
      <formula>0.33</formula>
    </cfRule>
  </conditionalFormatting>
  <conditionalFormatting sqref="O3:S7">
    <cfRule type="cellIs" dxfId="3" priority="1" operator="between">
      <formula>0</formula>
      <formula>0.33</formula>
    </cfRule>
    <cfRule type="cellIs" dxfId="2" priority="2" operator="between">
      <formula>0.68</formula>
      <formula>1</formula>
    </cfRule>
    <cfRule type="cellIs" dxfId="1" priority="3" operator="between">
      <formula>0.34</formula>
      <formula>0.67</formula>
    </cfRule>
    <cfRule type="cellIs" dxfId="0" priority="4" operator="between">
      <formula>0.01</formula>
      <formula>0.33</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47"/>
  <sheetViews>
    <sheetView workbookViewId="0"/>
  </sheetViews>
  <sheetFormatPr baseColWidth="10" defaultColWidth="11.08203125" defaultRowHeight="15.5"/>
  <cols>
    <col min="2" max="2" width="15" customWidth="1"/>
    <col min="3" max="3" width="12.58203125" customWidth="1"/>
    <col min="4" max="4" width="7.5" customWidth="1"/>
    <col min="5" max="5" width="61.08203125" customWidth="1"/>
    <col min="6" max="6" width="60.33203125" customWidth="1"/>
    <col min="7" max="7" width="23.58203125" bestFit="1" customWidth="1"/>
    <col min="8" max="8" width="23.33203125" bestFit="1" customWidth="1"/>
    <col min="9" max="9" width="41.83203125" customWidth="1"/>
  </cols>
  <sheetData>
    <row r="2" spans="2:7">
      <c r="B2" t="s">
        <v>649</v>
      </c>
      <c r="D2" t="s">
        <v>650</v>
      </c>
      <c r="E2" t="s">
        <v>651</v>
      </c>
      <c r="G2" t="s">
        <v>652</v>
      </c>
    </row>
    <row r="3" spans="2:7">
      <c r="B3" t="s">
        <v>335</v>
      </c>
      <c r="D3" s="1">
        <v>1</v>
      </c>
      <c r="E3" s="2" t="s">
        <v>292</v>
      </c>
      <c r="G3" s="7">
        <v>1</v>
      </c>
    </row>
    <row r="4" spans="2:7">
      <c r="B4" t="s">
        <v>427</v>
      </c>
      <c r="D4" s="1">
        <v>2</v>
      </c>
      <c r="E4" s="2" t="s">
        <v>653</v>
      </c>
      <c r="G4" s="7">
        <v>2</v>
      </c>
    </row>
    <row r="5" spans="2:7">
      <c r="B5" t="s">
        <v>348</v>
      </c>
      <c r="D5" s="1">
        <v>3</v>
      </c>
      <c r="E5" s="2" t="s">
        <v>654</v>
      </c>
      <c r="G5" s="7">
        <v>3</v>
      </c>
    </row>
    <row r="6" spans="2:7">
      <c r="D6" s="1">
        <v>4</v>
      </c>
      <c r="E6" s="2" t="s">
        <v>655</v>
      </c>
      <c r="G6" s="7">
        <v>4</v>
      </c>
    </row>
    <row r="7" spans="2:7">
      <c r="D7" s="1">
        <v>5</v>
      </c>
      <c r="E7" s="2" t="s">
        <v>656</v>
      </c>
      <c r="G7" s="7">
        <v>5</v>
      </c>
    </row>
    <row r="8" spans="2:7">
      <c r="D8" s="1">
        <v>6</v>
      </c>
      <c r="E8" s="2" t="s">
        <v>657</v>
      </c>
    </row>
    <row r="9" spans="2:7" ht="31">
      <c r="D9" s="1">
        <v>7</v>
      </c>
      <c r="E9" s="2" t="s">
        <v>658</v>
      </c>
    </row>
    <row r="10" spans="2:7" ht="31">
      <c r="D10" s="1">
        <v>8</v>
      </c>
      <c r="E10" s="2" t="s">
        <v>659</v>
      </c>
    </row>
    <row r="11" spans="2:7">
      <c r="D11" s="1">
        <v>9</v>
      </c>
      <c r="E11" s="2" t="s">
        <v>660</v>
      </c>
    </row>
    <row r="12" spans="2:7">
      <c r="D12" s="1">
        <v>10</v>
      </c>
      <c r="E12" s="2" t="s">
        <v>661</v>
      </c>
    </row>
    <row r="13" spans="2:7">
      <c r="D13" s="1">
        <v>11</v>
      </c>
      <c r="E13" s="2" t="s">
        <v>662</v>
      </c>
    </row>
    <row r="15" spans="2:7">
      <c r="D15" t="s">
        <v>650</v>
      </c>
      <c r="E15" t="s">
        <v>293</v>
      </c>
    </row>
    <row r="16" spans="2:7">
      <c r="D16" s="1">
        <v>1</v>
      </c>
      <c r="E16" s="4" t="s">
        <v>294</v>
      </c>
    </row>
    <row r="17" spans="4:9">
      <c r="D17" s="1">
        <v>2</v>
      </c>
      <c r="E17" s="4" t="s">
        <v>663</v>
      </c>
    </row>
    <row r="18" spans="4:9" ht="31">
      <c r="D18" s="1">
        <v>3</v>
      </c>
      <c r="E18" s="4" t="s">
        <v>664</v>
      </c>
    </row>
    <row r="19" spans="4:9" ht="31">
      <c r="D19" s="1">
        <v>4</v>
      </c>
      <c r="E19" s="4" t="s">
        <v>665</v>
      </c>
    </row>
    <row r="20" spans="4:9">
      <c r="D20" s="1">
        <v>5</v>
      </c>
      <c r="E20" s="4" t="s">
        <v>666</v>
      </c>
    </row>
    <row r="21" spans="4:9" ht="31">
      <c r="D21" s="1">
        <v>6</v>
      </c>
      <c r="E21" s="4" t="s">
        <v>667</v>
      </c>
      <c r="I21" t="s">
        <v>668</v>
      </c>
    </row>
    <row r="22" spans="4:9">
      <c r="D22" s="1">
        <v>7</v>
      </c>
      <c r="E22" s="4" t="s">
        <v>669</v>
      </c>
      <c r="I22" s="2" t="s">
        <v>670</v>
      </c>
    </row>
    <row r="23" spans="4:9">
      <c r="D23" s="1">
        <v>8</v>
      </c>
      <c r="E23" s="4" t="s">
        <v>671</v>
      </c>
      <c r="I23" s="2" t="s">
        <v>672</v>
      </c>
    </row>
    <row r="24" spans="4:9">
      <c r="D24" s="1">
        <v>9</v>
      </c>
      <c r="E24" s="4" t="s">
        <v>673</v>
      </c>
      <c r="I24" s="2" t="s">
        <v>674</v>
      </c>
    </row>
    <row r="25" spans="4:9" ht="31">
      <c r="D25" s="1">
        <v>10</v>
      </c>
      <c r="E25" s="4" t="s">
        <v>675</v>
      </c>
      <c r="I25" s="2" t="s">
        <v>676</v>
      </c>
    </row>
    <row r="26" spans="4:9">
      <c r="D26" s="1">
        <v>11</v>
      </c>
      <c r="E26" s="4" t="s">
        <v>677</v>
      </c>
      <c r="I26" s="2" t="s">
        <v>678</v>
      </c>
    </row>
    <row r="27" spans="4:9">
      <c r="D27" s="1">
        <v>12</v>
      </c>
      <c r="E27" s="4" t="s">
        <v>679</v>
      </c>
      <c r="I27" s="2" t="s">
        <v>680</v>
      </c>
    </row>
    <row r="28" spans="4:9">
      <c r="D28" s="1">
        <v>13</v>
      </c>
      <c r="E28" s="4" t="s">
        <v>681</v>
      </c>
    </row>
    <row r="29" spans="4:9" ht="21">
      <c r="F29" s="130" t="s">
        <v>682</v>
      </c>
    </row>
    <row r="31" spans="4:9">
      <c r="E31" t="s">
        <v>293</v>
      </c>
      <c r="F31" t="s">
        <v>683</v>
      </c>
      <c r="G31" t="s">
        <v>684</v>
      </c>
      <c r="H31" t="s">
        <v>685</v>
      </c>
    </row>
    <row r="32" spans="4:9" ht="74.5">
      <c r="E32" s="74" t="s">
        <v>686</v>
      </c>
      <c r="F32" s="4" t="s">
        <v>687</v>
      </c>
      <c r="G32" s="73" t="s">
        <v>676</v>
      </c>
      <c r="H32" s="73"/>
    </row>
    <row r="33" spans="5:8" ht="75.5">
      <c r="E33" s="74" t="s">
        <v>688</v>
      </c>
      <c r="F33" s="4" t="s">
        <v>689</v>
      </c>
      <c r="G33" s="73" t="s">
        <v>678</v>
      </c>
      <c r="H33" s="73"/>
    </row>
    <row r="34" spans="5:8" ht="90">
      <c r="E34" s="74" t="s">
        <v>690</v>
      </c>
      <c r="F34" s="4" t="s">
        <v>691</v>
      </c>
      <c r="G34" s="73" t="s">
        <v>678</v>
      </c>
      <c r="H34" s="73"/>
    </row>
    <row r="35" spans="5:8" ht="170.5">
      <c r="E35" s="74" t="s">
        <v>692</v>
      </c>
      <c r="F35" s="4" t="s">
        <v>693</v>
      </c>
      <c r="G35" s="73" t="s">
        <v>678</v>
      </c>
      <c r="H35" s="73" t="s">
        <v>674</v>
      </c>
    </row>
    <row r="36" spans="5:8" ht="76.5">
      <c r="E36" s="74" t="s">
        <v>694</v>
      </c>
      <c r="F36" s="4" t="s">
        <v>695</v>
      </c>
      <c r="G36" s="73" t="s">
        <v>680</v>
      </c>
      <c r="H36" s="73"/>
    </row>
    <row r="37" spans="5:8" ht="62">
      <c r="E37" s="74" t="s">
        <v>696</v>
      </c>
      <c r="F37" s="4" t="s">
        <v>697</v>
      </c>
      <c r="G37" s="73" t="s">
        <v>680</v>
      </c>
      <c r="H37" s="73"/>
    </row>
    <row r="38" spans="5:8" ht="46.5">
      <c r="E38" s="74" t="s">
        <v>698</v>
      </c>
      <c r="F38" s="4" t="s">
        <v>699</v>
      </c>
      <c r="G38" s="73" t="s">
        <v>672</v>
      </c>
      <c r="H38" s="73" t="s">
        <v>674</v>
      </c>
    </row>
    <row r="39" spans="5:8" ht="77.5">
      <c r="E39" s="74" t="s">
        <v>700</v>
      </c>
      <c r="F39" s="4" t="s">
        <v>701</v>
      </c>
      <c r="G39" s="73" t="s">
        <v>702</v>
      </c>
      <c r="H39" s="73" t="s">
        <v>672</v>
      </c>
    </row>
    <row r="40" spans="5:8" ht="77.5">
      <c r="E40" s="74" t="s">
        <v>703</v>
      </c>
      <c r="F40" s="4" t="s">
        <v>704</v>
      </c>
      <c r="G40" s="73" t="s">
        <v>702</v>
      </c>
      <c r="H40" s="73" t="s">
        <v>672</v>
      </c>
    </row>
    <row r="43" spans="5:8">
      <c r="E43" s="125" t="s">
        <v>705</v>
      </c>
    </row>
    <row r="44" spans="5:8">
      <c r="E44" s="126" t="s">
        <v>706</v>
      </c>
    </row>
    <row r="45" spans="5:8">
      <c r="E45" s="126" t="s">
        <v>707</v>
      </c>
    </row>
    <row r="46" spans="5:8">
      <c r="E46" s="126" t="s">
        <v>708</v>
      </c>
    </row>
    <row r="47" spans="5:8">
      <c r="E47" s="126" t="s">
        <v>709</v>
      </c>
    </row>
  </sheetData>
  <dataValidations disablePrompts="1" count="1">
    <dataValidation type="list" allowBlank="1" showInputMessage="1" showErrorMessage="1" sqref="G38:H40 G32:H37" xr:uid="{00000000-0002-0000-0600-000000000000}">
      <formula1>$I$22:$I$27</formula1>
    </dataValidation>
  </dataValidations>
  <hyperlinks>
    <hyperlink ref="F35" r:id="rId1" location="_ftn1" display="applewebdata://16F154D2-92D0-4EB8-A2FA-6DF6E8F58893/ - _ftn1" xr:uid="{00000000-0004-0000-0600-000000000000}"/>
    <hyperlink ref="E43" r:id="rId2" location="_ftnref1" display="applewebdata://16F154D2-92D0-4EB8-A2FA-6DF6E8F58893/ - _ftnref1" xr:uid="{00000000-0004-0000-0600-000001000000}"/>
  </hyperlinks>
  <pageMargins left="0.7" right="0.7" top="0.75" bottom="0.75" header="0.3" footer="0.3"/>
  <pageSetup orientation="portrait" r:id="rId3"/>
  <tableParts count="6">
    <tablePart r:id="rId4"/>
    <tablePart r:id="rId5"/>
    <tablePart r:id="rId6"/>
    <tablePart r:id="rId7"/>
    <tablePart r:id="rId8"/>
    <tablePart r:id="rId9"/>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60EA9-1686-4CCF-9BE5-CD7A6F5125ED}">
  <dimension ref="A1"/>
  <sheetViews>
    <sheetView workbookViewId="0"/>
  </sheetViews>
  <sheetFormatPr baseColWidth="10" defaultColWidth="11" defaultRowHeight="15.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e91e265-a997-43bb-b4d2-cd9b2c26b36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2764ECA5A35304681F469F0DB7C11CC" ma:contentTypeVersion="13" ma:contentTypeDescription="Crear nuevo documento." ma:contentTypeScope="" ma:versionID="63618b0e517816c861612652521596e3">
  <xsd:schema xmlns:xsd="http://www.w3.org/2001/XMLSchema" xmlns:xs="http://www.w3.org/2001/XMLSchema" xmlns:p="http://schemas.microsoft.com/office/2006/metadata/properties" xmlns:ns3="ee91e265-a997-43bb-b4d2-cd9b2c26b364" xmlns:ns4="fc971a14-b3aa-4145-96b3-ab867051032b" targetNamespace="http://schemas.microsoft.com/office/2006/metadata/properties" ma:root="true" ma:fieldsID="fde2a287a1037608d024e6d5e52bdb79" ns3:_="" ns4:_="">
    <xsd:import namespace="ee91e265-a997-43bb-b4d2-cd9b2c26b364"/>
    <xsd:import namespace="fc971a14-b3aa-4145-96b3-ab867051032b"/>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DateTaken" minOccurs="0"/>
                <xsd:element ref="ns3:MediaServiceObjectDetectorVersions" minOccurs="0"/>
                <xsd:element ref="ns3:MediaServiceAutoTags" minOccurs="0"/>
                <xsd:element ref="ns3:MediaLengthInSeconds" minOccurs="0"/>
                <xsd:element ref="ns3:MediaServiceGenerationTime" minOccurs="0"/>
                <xsd:element ref="ns3:MediaServiceEventHashCode"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91e265-a997-43bb-b4d2-cd9b2c26b3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971a14-b3aa-4145-96b3-ab867051032b"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A U K A A B Q S w M E F A A C A A g A A n S v W G V D q W + k A A A A 9 g A A A B I A H A B D b 2 5 m a W c v U G F j a 2 F n Z S 5 4 b W w g o h g A K K A U A A A A A A A A A A A A A A A A A A A A A A A A A A A A h Y 8 x D o I w G I W v Q r r T l h o T Q n 7 K o K N E E x P j 2 p Q K D V A M L Z a 7 O X g k r y B G U T f H 9 7 1 v e O 9 + v U E 2 t k 1 w U b 3 V n U l R h C k K l J F d o U 2 Z o s G d w h h l H H Z C 1 q J U w S Q b m 4 y 2 S F H l 3 D k h x H u P / Q J 3 f U k Y p R E 5 5 p u 9 r F Q r 0 E f W / + V Q G + u E k Q p x O L z G c I Y j F m O 2 Z J g C m S H k 2 n w F N u 1 9 t j 8 Q V k P j h l 5 x Z c P 1 F s g c g b w / 8 A d Q S w M E F A A C A A g A A n S v 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J 0 r 1 i X O + S S / w Y A A O 4 f A A A T A B w A R m 9 y b X V s Y X M v U 2 V j d G l v b j E u b S C i G A A o o B Q A A A A A A A A A A A A A A A A A A A A A A A A A A A D l G U 1 v 2 z b 0 X i D / g f M u d u b a T b a 2 a 9 N 0 S G 2 n y 9 a 1 m Z N 2 6 4 p B o K U X m Y l E O i R l x C n 6 Y 3 r s u b d d B s x / b I + U H C u m 5 N h e k w 1 d D r F E v k + + b 0 q B r 5 n g 5 C D 9 3 d h a u 7 V 2 S / W p h I A E V F O y T S L Q a 7 c I / r 2 Q L A S O K y 0 1 b L S F n 8 T A d f U X 6 D V a g m t 8 V t V K X + u B e t h s n h w 1 T k R P a C G i n j h r C B k 2 6 Y A 1 h 5 t N q h R o 1 a Q P u k 9 f H Z z K H 5 / 0 v z 0 9 / + F l / O r X 7 u v d J p w N h N S 3 E U Q z H q o m q P v P + y d h 8 J o H R 8 n + b / z e / a 9 3 g / i 0 a W R r + G p Y q d X f t C F i M d M g t y t b l T p p i S i J u d p + c L d O O t w X A R L a v n f 3 z p 2 N O v k 5 E R o O 9 C i C 7 e l j 4 7 n g 8 H u t n m r 5 Z Q W R a A / O a S A U G U g R i y H D x w o q f k h 7 C L 5 v 1 j R 8 D z Q A q a r p s d T J m 2 x 9 J 4 o O f B p R q b a 1 T P K E D 9 l A E J / G P Y a 0 p / Q O J e X q S M g 4 l f x w N A B V L R W j / v Z t R W k q N a q q E d S Y C T S L 4 R y 1 e F c n b y v A g 9 I 9 M t n R c K b t S k d p I I Z 7 g i I z g d s M O B C I D N P B + K N i W p A A i I S Q K S 2 p N E S N S K i 7 4 D Q C R c i I R F Z I C B j + I n C 2 q c h p Y j B p x M 4 p J w m n B G k h C E V v Q 3 X w A B W x p 9 L t t N t f O b I 9 F 3 F P A k E z a g N M O s f g J 1 p I 6 k B a I s h 4 4 p b 2 J a J W B w a I 6 2 C 0 c I O i s j q J L P A F J L E y T s g Y B a h v N N M p Q a F A s f F H P s u A k O o u n i K e D d l v 7 y K N v Z i i X 9 Q a / x 5 n 7 2 X 3 m c P 9 r z 9 b y f g 9 1 2 i c P g b 9 + D 2 a R 2 V G V 0 m O q i / i A c Y + / Q 5 J 7 H F 9 7 5 u G 8 c z U L u M / Y p B G + A j B O H o F 8 t 7 x 0 1 N v Z V K O S O r Y I I H 7 q D B u H R q d 0 c s M e X z t Q p D 4 / k S l T s w U p i B Q l i w G U y h p T F P P a L g y p K e I e D c m Q J E V b 4 x / o S 2 z + G i l l k r t 8 Q Q N e c S Q H w Y z + k L u l U 7 Y O 3 R 2 I o Y + 0 C Q 7 A x G s T u U A z l Z H 7 l h H X h y 7 1 C P J I U T j D 0 e C L y P L D L U 0 m + R T y V 6 A T w w x q T W X q z s j a D e h U Q Q s Y O S I D v E / 4 w E z U X y a j D 9 g h K U Z 6 o K s a 8 1 c V F 1 i z n L M B Z 8 T C q V Y x s O q A y w a m O o l + i u N a m 4 l W I 1 M o W M W k 6 r u W 1 S M F g W S 1 l b D K u S 3 D w j C w c e 6 h b V x U n 4 I J W n N k S H l W I F S B Q S h S q A H 2 D c 3 r t G S g w t q 9 C p 8 5 O d L 1 m P S F E x u w 9 E l u R N i 8 c T C 2 R K 3 e 3 n / E z M r B S 4 x C f B l E S 9 H 9 A x + e e T O k E V G / g z r u f G 7 i J y L B a 5 D a h F a k y Z g 1 m V b w p E q W y g 8 u 2 k s 1 3 P B H L C Q E m W 3 E o 5 d n O S g S W L B X H c U H I G N R 2 T a m S x w 0 V f N y Q D J 1 Q k g V W j 5 w 1 k p u j 9 N j l g i R Z R Q W j J l X E G l U J 4 u 9 r d F m R 3 r 8 J C Z + u 3 s / J R w P O 1 B g Q e 1 T a d s + u Y M h E Y u W S r p M b h x O 2 m M c 2 0 x 2 X D A d s H v W 7 W Z o T 9 p d u c j m 1 k g 9 e 8 E E 5 x x F P R G n m 8 C Z 6 n M k p n x q K c g I u H b 3 j 7 r Y Q R H E u q i 4 y + X i a C p M K Y o 2 b h D + u M P P s 4 z K I C j p v f J W X g R N Y 1 3 c H H y P I l 7 I K + N G y a C G 2 R H o 5 t U D u c 9 3 3 a s B e x c b m a g F B E L b X 5 f n D U L E x p h f o v p C E W Y 7 y 5 t U E B z g 6 q p 3 Q r C h A d 0 O n H O m z c L Z d h 0 w B 6 p A U 6 z y l 4 j V C o + a i o f 4 p y 2 V a k 8 X l 9 / Z g J p Z s R l P A R F A 9 z B t o T s G Z V A 5 Y u L g g h 8 0 9 y B K S h 5 a T F z U T t i M J 5 Q u b 7 + q G m Y P / 4 n G W F z 9 Y y Q o 2 L J f L K M s H n 9 G a G E x T V l h F J u 1 5 M R y t h d T 0 Y o 4 3 Y D G W F z q Y y w 1 y b d N B 0 I 9 F X T G y F J 9 O v i 8 M d 5 D c 7 c Y m u X 3 S y Q 9 e b Z Z U w 2 c V R f 2 A 4 s y p Y 7 n Z r t / a I I z 8 v 0 f t O L t p L 5 y 2 v h 8 G F b l 0 B 4 A X i 2 3 3 Y 7 j D m w h d 2 N u Z v w f D C 2 8 X T + V m J x y O L B S z C u C e U B U X 0 h 9 B f k J d p Q 9 8 F c c 2 K r R b A H 0 v T E D F K D v i j o e J f E L 5 R h r + 1 l n a a n S 6 Y T F 6 S M U t Y j z q M 0 A z K v u 2 U Y 6 + g M 1 f 3 2 b i 1 z i Q B 8 R M p i 4 D i R W B a I u T Q I Q O I A q U 0 / j x P b E Z O x + T U l I r 1 k O 0 6 y 5 h Y n s v S S z s A K L C O + 6 K O J E B + r z q h p R z b T 7 5 r G 0 1 S Z i 9 C C M 4 x P l Q m h W M h z g X h p 6 s s U I y O D R c 2 F K / P t 5 W B W W k X p b d j n q m + h j X c z j 8 J p c t 5 e I e 5 h 5 k N F u L m 9 Q l y P B W 7 p 9 Z K E u Z f c n k p 6 M V N p M L M Y 8 p X f v K d A Q 0 y 5 u G K A l K Y 6 K S i 7 a C k o W C 4 D t 2 y 1 h s D r j d x d b 4 j Z 0 n D z 3 D 1 N w w J 6 N g V f V v r d 9 L t K + t 3 E f m 1 A 9 8 M 2 a / p t p Q u x G E L 2 S a g 6 + w m m n n 4 Q + Y 9 9 A 1 n x M n H x K 5 i V b j i W u N S 4 q V p / R c V c o E j O r Y t X l s L i y l N e b I r r S 3 l J + d y z 6 v 9 A x Y k l L 9 e K g v I w U x E K i s A 0 C T v 5 N U u b 7 2 p r t x g v z 4 p b f w N Q S w E C L Q A U A A I A C A A C d K 9 Y Z U O p b 6 Q A A A D 2 A A A A E g A A A A A A A A A A A A A A A A A A A A A A Q 2 9 u Z m l n L 1 B h Y 2 t h Z 2 U u e G 1 s U E s B A i 0 A F A A C A A g A A n S v W A / K 6 a u k A A A A 6 Q A A A B M A A A A A A A A A A A A A A A A A 8 A A A A F t D b 2 5 0 Z W 5 0 X 1 R 5 c G V z X S 5 4 b W x Q S w E C L Q A U A A I A C A A C d K 9 Y l z v k k v 8 G A A D u H w A A E w A A A A A A A A A A A A A A A A D h A Q A A R m 9 y b X V s Y X M v U 2 V j d G l v b j E u b V B L B Q Y A A A A A A w A D A M I A A A A t C 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8 V A A A A A A A A B p U 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k Y X R h P C 9 J d G V t U G F 0 a D 4 8 L 0 l 0 Z W 1 M b 2 N h d G l v b j 4 8 U 3 R h Y m x l R W 5 0 c m l l c z 4 8 R W 5 0 c n k g V H l w Z T 0 i S X N Q c m l 2 Y X R l I i B W Y W x 1 Z T 0 i b D A i I C 8 + P E V u d H J 5 I F R 5 c G U 9 I l F 1 Z X J 5 S U Q i I F Z h b H V l P S J z N z R m Y T c y M z U t Y W Z i N C 0 0 O D g x L W E z Z m I t N z B m N W I x O D g 5 N G J h 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j I i I C 8 + P E V u d H J 5 I F R 5 c G U 9 I k Z p b G x F c n J v c k N v Z G U i I F Z h b H V l P S J z V W 5 r b m 9 3 b i I g L z 4 8 R W 5 0 c n k g V H l w Z T 0 i R m l s b E V y c m 9 y Q 2 9 1 b n Q i I F Z h b H V l P S J s M C I g L z 4 8 R W 5 0 c n k g V H l w Z T 0 i R m l s b E x h c 3 R V c G R h d G V k I i B W Y W x 1 Z T 0 i Z D I w M j Q t M D U t M T V U M T g 6 M j g 6 M D Y u M D Y w M z I y M V o i I C 8 + P E V u d H J 5 I F R 5 c G U 9 I k Z p b G x D b 2 x 1 b W 5 U e X B l c y I g V m F s d W U 9 I n N D Q W d H Q m d Z R 0 F 3 T U d C Z 1 l H Q m d N R E J n T U d C Z 1 l H Q m d Z R 0 J n W U d B d 1 l E Q m d Z R 0 J n W U d C Z 1 l H Q m d r R E J n V U Z C U V V H Q m d Z R 0 N R T U d C U V V G Q l F Z R 0 J n W U d C Z 0 1 H Q n d Z R 0 J n T T 0 i I C 8 + P E V u d H J 5 I F R 5 c G U 9 I k Z p b G x D b 2 x 1 b W 5 O Y W 1 l c y I g V m F s d W U 9 I n N b J n F 1 b 3 Q 7 c 3 R h c n Q m c X V v d D s s J n F 1 b 3 Q 7 Z W 5 k J n F 1 b 3 Q 7 L C Z x d W 9 0 O 0 5 v b W J y Z S A g R W 5 0 a W R h Z C B F a m V j d X R v c m E m c X V v d D s s J n F 1 b 3 Q 7 V G l w b y B k Z S B E b 2 N 1 b W V u d G 8 g Z G U g b G E g c H J v c G l l Z G F k J n F 1 b 3 Q 7 L C Z x d W 9 0 O 0 N v c G l h I H R p d H V s b y B k Z S B w c m 9 w a W V k Y W Q g I G 8 g Z G 9 j d W 1 l b n R v I H F 1 Z S B h Y 3 J l Z G l 0 Z S B s Y S B w b 3 N l c 2 n D s 2 4 g Z G U g b G E g c H J v c G l l Z G F k I C A o R m 9 y b W F 0 b y B Q R E Y g b y B J b W F n Z W 4 p L i Z x d W 9 0 O y w m c X V v d D t D b 3 B p Y S B 0 a X R 1 b G 8 g Z G U g c H J v c G l l Z G F k I C B v I G R v Y 3 V t Z W 5 0 b y B x d W U g Y W N y Z W R p d G U g b G E g c G 9 z Z X N p w 7 N u I G R l I G x h I H B y b 3 B p Z W R h Z C A g K E Z v c m 1 h d G 8 g U E R G I G 8 g S W 1 h Z 2 V u K S 5 f V V J M J n F 1 b 3 Q 7 L C Z x d W 9 0 O 8 K / Q 3 X D o W 5 0 Y X M g a G V j d M O h c m V h c y B 0 a W V u Z S B z d S B w c m 9 w a W V k Y W Q g Y 2 9 t c G x l d G E / J n F 1 b 3 Q 7 L C Z x d W 9 0 O 0 7 D u m 1 l c m 8 g Z G V s I G N v b n R y Y X R v I E F j d G 8 g Z G U g Q 2 V z a c O z b i B 5 I F R y Y W 5 z Z m V y Z W 5 j a W E g Z G U g V G l 0 d W x h c m l k Y W Q g Z G U g U m V k d W N j a c O z b i B k Z S B F b W l z a W 9 u Z X M g Z G V s I F B y b 2 d y Y W 1 h I F J F R E Q r L i Z x d W 9 0 O y w m c X V v d D t D b 3 B p Y S B k Z S B j b 2 5 0 c m F 0 b y B B Y 3 R v I G R l I E N l c 2 n D s 2 4 g e S B U c m F u c 2 Z l c m V u Y 2 l h I G R l I F R p d H V s Y X J p Z G F k I G R l I F J l Z H V j Y 2 n D s 2 4 g Z G U g R W 1 p c 2 l v b m V z I G R l b C B Q c m 9 n c m F t Y S B S R U R E K y 4 m c X V v d D s s J n F 1 b 3 Q 7 Q 2 9 w a W E g Z G U g Y 2 9 u d H J h d G 8 g Q W N 0 b y B k Z S B D Z X N p w 7 N u I H k g V H J h b n N m Z X J l b m N p Y S B k Z S B U a X R 1 b G F y a W R h Z C B k Z S B S Z W R 1 Y 2 N p w 7 N u I G R l I E V t a X N p b 2 5 l c y B k Z W w g U H J v Z 3 J h b W E g U k V E R C s u X 1 V S T C Z x d W 9 0 O y w m c X V v d D t O b 2 1 i c m U g Q 2 9 t c G x l d G 8 g Z G V s I E J l b m V m a W N p Y X J p b y B v I E J l b m V m a W N p Y X J p Y S B U a X R 1 b G F y J n F 1 b 3 Q 7 L C Z x d W 9 0 O 0 F s a W F z I C 8 g Q X B v Z G 8 g Z G V s I E J l b m V m a W N p Y X J p b y B v I E J l b m V m a W N p Y X J p Y S B U a X R 1 b G F y J n F 1 b 3 Q 7 L C Z x d W 9 0 O 1 N l e G 8 g Z G V s I E J l b m V m a W N p Y X J p b y B v I E J l b m V m a W N p Y X J p Y S B U a X R 1 b G F y J n F 1 b 3 Q 7 L C Z x d W 9 0 O 0 V k Y W Q g I G R l b C B C Z W 5 l Z m l j a W F y a W 8 g b y B C Z W 5 l Z m l j a W F y a W E g V G l 0 d W x h c i Z x d W 9 0 O y w m c X V v d D t O w 7 p t Z X J v I G R l I F R l b M O p Z m 9 u b y B k Z W w g Q m V u Z W Z p Y 2 l h c m l v I G 8 g Q m V u Z W Z p Y 2 l h c m l h I F R p d H V s Y X I m c X V v d D s s J n F 1 b 3 Q 7 V G l w b y B k b 2 N 1 b W V u d G 8 g Z G U g S W R l b n R p Z m l j Y W N p w 7 N u J n F 1 b 3 Q 7 L C Z x d W 9 0 O 0 7 D u m 1 l c m 8 g Z G V s I G R v Y 3 V t Z W 5 0 b y B k Z S B p Z G V u d G l m a W N h Y 2 l v b i Z x d W 9 0 O y w m c X V v d D t D b 3 B p Y S B k Z S B k b 2 N 1 b W V u d G 8 g Z G U g a W R l b n R p Z m l j Y W N p w 7 N u I C h w Y X J 0 Z S B m c m 9 u d G F s K S A m c X V v d D s s J n F 1 b 3 Q 7 Q 2 9 w a W E g Z G U g Z G 9 j d W 1 l b n R v I G R l I G l k Z W 5 0 a W Z p Y 2 F j a c O z b i A o c G F y d G U g Z n J v b n R h b C k g X 1 V S T C Z x d W 9 0 O y w m c X V v d D t D b 3 B p Y S B k Z S B k b 2 N 1 b W V u d G 8 g Z G U g K F B h c n R l I H R y Y X N l c m E p J n F 1 b 3 Q 7 L C Z x d W 9 0 O 0 N v c G l h I G R l I G R v Y 3 V t Z W 5 0 b y B k Z S A o U G F y d G U g d H J h c 2 V y Y S l f V V J M J n F 1 b 3 Q 7 L C Z x d W 9 0 O 1 B l c n R l b m V j Z S B l c 3 R h I H B l c n N v b m E g Y S A g d W 5 h I G 9 y Z 2 F u a X p h Y 2 n D s 2 4 g b y B h c 2 9 j a W F j a c O z b i 4 m c X V v d D s s J n F 1 b 3 Q 7 U 2 k g c G V y d G V u Z W N l I G E g d W 5 h I G 9 y Z 2 F u a X p h Y 2 n D s 2 4 g b y B h c 2 9 j a W F j a c O z b i B l c 2 N y a W J p c i B l b C B u b 2 1 i c m U u J n F 1 b 3 Q 7 L C Z x d W 9 0 O 0 F n c m V n Y X I g Q 2 8 t Y m V u Z W Z p Y 2 l h c m l h I G 8 g Q 2 8 t Y m V u Z W Z p Y 2 l h c m l v J n F 1 b 3 Q 7 L C Z x d W 9 0 O 0 5 v b W J y Z S B D b y 1 i Z W 5 l Z m l j a W F y a W E g b y B D b y 1 i Z W 5 l Z m l j a W F y a W 8 m c X V v d D s s J n F 1 b 3 Q 7 Q W x p Y X M g L y B B c G 9 k b y B D b y 1 i Z W 5 l Z m l j a W F y a W E m c X V v d D s s J n F 1 b 3 Q 7 U 2 V 4 b y B k Z W w g Q 2 8 t Y m V u Z W Z p Y 2 l h c m l v I G 8 g Y 2 8 t Y m V u Z W Z p Y 2 l h c m l h I F R p d H V s Y X I m c X V v d D s s J n F 1 b 3 Q 7 T s O 6 b W V y b y B k Z S B U Z W z D q W Z v b m 8 g Z G U g Q 2 8 t Y m V u Z W Z p Y 2 l h c m l h I C B v I E N v L W J l b m V m a W N p Y X J p b y Z x d W 9 0 O y w m c X V v d D t U a X B v I G R l I G l k Z W 5 0 a W Z p Y 2 F j a c O z b i B D b 2 J l b m V m a W N p Y X J p Y S B v I E N v Y m V u Z W Z p Y 2 F y a W 8 m c X V v d D s s J n F 1 b 3 Q 7 T n V t Z X J v I G R l b C B k b 2 N 1 b W V u d G 8 g Z G U g a W R l b n R p Z m l j Y W N p w 7 N u I E N v L W J l b m V m a W N p Y X J p Y S A g b y B D b y 1 i Z W 5 l Z m l j a W F y a W 8 m c X V v d D s s J n F 1 b 3 Q 7 Q 2 9 w a W E g Z G U g Z G 9 j d W 1 l b n R v I G R l I G l k Z W 5 0 a W Z p Y 2 F j a c O z b i A o c G F y d G U g Z n J v b n R h b C k m c X V v d D s s J n F 1 b 3 Q 7 Q 2 9 w a W E g Z G U g Z G 9 j d W 1 l b n R v I G R l I G l k Z W 5 0 a W Z p Y 2 F j a c O z b i A o c G F y d G U g Z n J v b n R h b C l f V V J M J n F 1 b 3 Q 7 L C Z x d W 9 0 O 0 N v c G l h I G R l I G R v Y 3 V t Z W 5 0 b y B k Z S B p Z G V u d G l m a W N h Y 2 n D s 2 4 g K H B h c n R l I H R y Y X N l c m E p J n F 1 b 3 Q 7 L C Z x d W 9 0 O 0 N v c G l h I G R l I G R v Y 3 V t Z W 5 0 b y B k Z S B p Z G V u d G l m a W N h Y 2 n D s 2 4 g K H B h c n R l I H R y Y X N l c m E p X 1 V S T C Z x d W 9 0 O y w m c X V v d D t S Z W d p w 7 N u J n F 1 b 3 Q 7 L C Z x d W 9 0 O 1 B y b 3 Z p b m N p Y S Z x d W 9 0 O y w m c X V v d D t N d W 5 p Y 2 l w a W 8 m c X V v d D s s J n F 1 b 3 Q 7 R G l z d H J p d G 8 g T X V u a W N p c G F s J n F 1 b 3 Q 7 L C Z x d W 9 0 O 1 B h c m F q Z S Z x d W 9 0 O y w m c X V v d D t B Y 3 R p d m l k Y W Q g V G l w b y B S R U R E K y A x J n F 1 b 3 Q 7 L C Z x d W 9 0 O 0 Z l Y 2 h h I G R l I G l u a W N p b y B k Z S B s Y S B B Y 3 R p d m l k Y W Q g V G l w b y B S R U R E K y A x J n F 1 b 3 Q 7 L C Z x d W 9 0 O 1 N 1 c G V y Z m l j a W U g Z W 4 g a G V j d M O h c m V h c y B k Z S B s Y S B B Y 3 R p d m l k Y W Q g I F R p c G 8 g U k V E R C s g M S Z x d W 9 0 O y w m c X V v d D t H Z W 9 s b 2 N h b G l 6 Y W N p w 7 N u I G R v b m R l I H N l I H J l Y W x p e m E g b G E g Q W N 0 a X Z p Z G F k I F R p c G 8 g U k V E R C s g M S B t Z W 5 v c i B h I D E w I G j D q W N 0 Y X J l Y X M m c X V v d D s s J n F 1 b 3 Q 7 X 0 d l b 2 x v Y 2 F s a X p h Y 2 n D s 2 4 g Z G 9 u Z G U g c 2 U g c m V h b G l 6 Y S B s Y S B B Y 3 R p d m l k Y W Q g V G l w b y B S R U R E K y A x I G 1 l b m 9 y I G E g M T A g a M O p Y 3 R h c m V h c 1 9 s Y X R p d H V k Z S Z x d W 9 0 O y w m c X V v d D t f R 2 V v b G 9 j Y W x p e m F j a c O z b i B k b 2 5 k Z S B z Z S B y Z W F s a X p h I G x h I E F j d G l 2 a W R h Z C B U a X B v I F J F R E Q r I D E g b W V u b 3 I g Y S A x M C B o w 6 l j d G F y Z W F z X 2 x v b m d p d H V k Z S Z x d W 9 0 O y w m c X V v d D t f R 2 V v b G 9 j Y W x p e m F j a c O z b i B k b 2 5 k Z S B z Z S B y Z W F s a X p h I G x h I E F j d G l 2 a W R h Z C B U a X B v I F J F R E Q r I D E g b W V u b 3 I g Y S A x M C B o w 6 l j d G F y Z W F z X 2 F s d G l 0 d W R l J n F 1 b 3 Q 7 L C Z x d W 9 0 O 1 9 H Z W 9 s b 2 N h b G l 6 Y W N p w 7 N u I G R v b m R l I H N l I H J l Y W x p e m E g b G E g Q W N 0 a X Z p Z G F k I F R p c G 8 g U k V E R C s g M S B t Z W 5 v c i B h I D E w I G j D q W N 0 Y X J l Y X N f c H J l Y 2 l z a W 9 u J n F 1 b 3 Q 7 L C Z x d W 9 0 O 0 d l b 2 x v Y 2 F s a X p h Y 2 n D s 2 4 g Z G V s I H B v b G l n b 2 5 v I G R v b m R l I H N l I H J l Y W x p e m E g b G E g Q W N 0 a X Z p Z G F k I F R p c G 8 g U k V E R C s g M S B p Z 3 V h b C B v I G 1 h e W 9 y I D E w I G j D q W N 0 Y X J l Y X M m c X V v d D s s J n F 1 b 3 Q 7 R G V z Z W E g c m V n a X N 0 c m F y I H V u Y S B z Z W d 1 b m R h I G F j d G l 2 a W R h Z C B U a X B v I F J F R E Q r J n F 1 b 3 Q 7 L C Z x d W 9 0 O 0 F j d G l 2 a W R h Z C B U a X B v I F J F R E Q r I D I m c X V v d D s s J n F 1 b 3 Q 7 X H U w M D N j c 3 B h b i B z d H l s Z T 1 c J n F 1 b 3 Q 7 Y 2 9 s b 3 I 6 c m V k O 1 w m c X V v d D t c d T A w M 2 U q K k x h c y B k b 3 M g Y W N 0 a X Z p Z G F k Z X M g a W 5 n Z X N h Z G F z I H N v b i B J Z 3 V h b G V z L C B w b 3 I g Z m F 2 b 3 I g c 2 V s Z W N j a W 9 u Z S B v d H J h I G F j d G l 2 a W R h Z C B w Y X J h I G N v b n R p b n V h c i o q X H U w M D N j L 3 N w Y W 5 c d T A w M 2 U m c X V v d D s s J n F 1 b 3 Q 7 R m V j a G E g Z G U g a W 5 p Y 2 l v I G R l I G x h I E F j d G l 2 a W R h Z C B U a X B v I F J F R E Q r I D I m c X V v d D s s J n F 1 b 3 Q 7 U 3 V w Z X J m a W N p Z S B l b i B o Z W N 0 w 6 F y Z W F z I G R l I G x h I E F j d G l 2 a W R h Z C B U a X B v I F J F R E Q r I C A y J n F 1 b 3 Q 7 L C Z x d W 9 0 O 0 d l b 2 x v Y 2 F s a X p h Y 2 n D s 2 4 g Z G 9 u Z G U g c 2 U g c m V h b G l 6 Y S B s Y S B B Y 3 R p d m l k Y W Q g V G l w b y B S R U R E K y A y I G 1 l b m 9 y I G E g M T A g a M O p Y 3 R h c m V h c y Z x d W 9 0 O y w m c X V v d D t f R 2 V v b G 9 j Y W x p e m F j a c O z b i B k b 2 5 k Z S B z Z S B y Z W F s a X p h I G x h I E F j d G l 2 a W R h Z C B U a X B v I F J F R E Q r I D I g b W V u b 3 I g Y S A x M C B o w 6 l j d G F y Z W F z X 2 x h d G l 0 d W R l J n F 1 b 3 Q 7 L C Z x d W 9 0 O 1 9 H Z W 9 s b 2 N h b G l 6 Y W N p w 7 N u I G R v b m R l I H N l I H J l Y W x p e m E g b G E g Q W N 0 a X Z p Z G F k I F R p c G 8 g U k V E R C s g M i B t Z W 5 v c i B h I D E w I G j D q W N 0 Y X J l Y X N f b G 9 u Z 2 l 0 d W R l J n F 1 b 3 Q 7 L C Z x d W 9 0 O 1 9 H Z W 9 s b 2 N h b G l 6 Y W N p w 7 N u I G R v b m R l I H N l I H J l Y W x p e m E g b G E g Q W N 0 a X Z p Z G F k I F R p c G 8 g U k V E R C s g M i B t Z W 5 v c i B h I D E w I G j D q W N 0 Y X J l Y X N f Y W x 0 a X R 1 Z G U m c X V v d D s s J n F 1 b 3 Q 7 X 0 d l b 2 x v Y 2 F s a X p h Y 2 n D s 2 4 g Z G 9 u Z G U g c 2 U g c m V h b G l 6 Y S B s Y S B B Y 3 R p d m l k Y W Q g V G l w b y B S R U R E K y A y I G 1 l b m 9 y I G E g M T A g a M O p Y 3 R h c m V h c 1 9 w c m V j a X N p b 2 4 m c X V v d D s s J n F 1 b 3 Q 7 S U Q g U m V n a X N 0 c m 8 g S W 5 p Y 2 l h d G l 2 Y X M g U k V E R C s m c X V v d D s s J n F 1 b 3 Q 7 a W 5 k Z X g x J n F 1 b 3 Q 7 L C Z x d W 9 0 O 2 l u Z G V 4 M i Z x d W 9 0 O y w m c X V v d D t O b 2 1 i c m U g Z G U g b G E g c G V y c 2 9 u Y S A o T 2 Z p Y 2 l h b C B k Z S B s Y S B F R S k g c X V l I G x s Z W 5 v I G V s I G Z v c m 1 1 b G F y a W 8 g J n F 1 b 3 Q 7 L C Z x d W 9 0 O 1 B v a W 5 0 I G F u Z C B z a G 9 v d C E g V X N l I H R o Z S B j Y W 1 l c m E g d G 8 g d G F r Z S B h I H B o b 3 R v J n F 1 b 3 Q 7 L C Z x d W 9 0 O 1 B v a W 5 0 I G F u Z C B z a G 9 v d C E g V X N l I H R o Z S B j Y W 1 l c m E g d G 8 g d G F r Z S B h I H B o b 3 R v X 1 V S T C Z x d W 9 0 O y w m c X V v d D t f a W Q m c X V v d D s s J n F 1 b 3 Q 7 X 3 V 1 a W Q m c X V v d D s s J n F 1 b 3 Q 7 X 3 N 1 Y m 1 p c 3 N p b 2 5 f d G l t Z S Z x d W 9 0 O y w m c X V v d D t f d m F s a W R h d G l v b l 9 z d G F 0 d X M m c X V v d D s s J n F 1 b 3 Q 7 X 3 N 0 Y X R 1 c y Z x d W 9 0 O y w m c X V v d D t f X 3 Z l c n N p b 2 5 f X y Z x d W 9 0 O y w m c X V v d D t f a W 5 k Z X g m c X V v d D t d I i A v P j x F b n R y e S B U e X B l P S J G a W x s U 3 R h d H V z I i B W Y W x 1 Z T 0 i c 0 N v b X B s Z X R l I i A v P j x F b n R y e S B U e X B l P S J S Z W x h d G l v b n N o a X B J b m Z v Q 2 9 u d G F p b m V y I i B W Y W x 1 Z T 0 i c 3 s m c X V v d D t j b 2 x 1 b W 5 D b 3 V u d C Z x d W 9 0 O z o 3 M S w m c X V v d D t r Z X l D b 2 x 1 b W 5 O Y W 1 l c y Z x d W 9 0 O z p b X S w m c X V v d D t x d W V y e V J l b G F 0 a W 9 u c 2 h p c H M m c X V v d D s 6 W 1 0 s J n F 1 b 3 Q 7 Y 2 9 s d W 1 u S W R l b n R p d G l l c y Z x d W 9 0 O z p b J n F 1 b 3 Q 7 U 2 V j d G l v b j E v Z G F 0 Y S 9 B d X R v U m V t b 3 Z l Z E N v b H V t b n M x L n t z d G F y d C w w f S Z x d W 9 0 O y w m c X V v d D t T Z W N 0 a W 9 u M S 9 k Y X R h L 0 F 1 d G 9 S Z W 1 v d m V k Q 2 9 s d W 1 u c z E u e 2 V u Z C w x f S Z x d W 9 0 O y w m c X V v d D t T Z W N 0 a W 9 u M S 9 k Y X R h L 0 F 1 d G 9 S Z W 1 v d m V k Q 2 9 s d W 1 u c z E u e 0 5 v b W J y Z S A g R W 5 0 a W R h Z C B F a m V j d X R v c m E s M n 0 m c X V v d D s s J n F 1 b 3 Q 7 U 2 V j d G l v b j E v Z G F 0 Y S 9 B d X R v U m V t b 3 Z l Z E N v b H V t b n M x L n t U a X B v I G R l I E R v Y 3 V t Z W 5 0 b y B k Z S B s Y S B w c m 9 w a W V k Y W Q s M 3 0 m c X V v d D s s J n F 1 b 3 Q 7 U 2 V j d G l v b j E v Z G F 0 Y S 9 B d X R v U m V t b 3 Z l Z E N v b H V t b n M x L n t D b 3 B p Y S B 0 a X R 1 b G 8 g Z G U g c H J v c G l l Z G F k I C B v I G R v Y 3 V t Z W 5 0 b y B x d W U g Y W N y Z W R p d G U g b G E g c G 9 z Z X N p w 7 N u I G R l I G x h I H B y b 3 B p Z W R h Z C A g K E Z v c m 1 h d G 8 g U E R G I G 8 g S W 1 h Z 2 V u K S 4 s N H 0 m c X V v d D s s J n F 1 b 3 Q 7 U 2 V j d G l v b j E v Z G F 0 Y S 9 B d X R v U m V t b 3 Z l Z E N v b H V t b n M x L n t D b 3 B p Y S B 0 a X R 1 b G 8 g Z G U g c H J v c G l l Z G F k I C B v I G R v Y 3 V t Z W 5 0 b y B x d W U g Y W N y Z W R p d G U g b G E g c G 9 z Z X N p w 7 N u I G R l I G x h I H B y b 3 B p Z W R h Z C A g K E Z v c m 1 h d G 8 g U E R G I G 8 g S W 1 h Z 2 V u K S 5 f V V J M L D V 9 J n F 1 b 3 Q 7 L C Z x d W 9 0 O 1 N l Y 3 R p b 2 4 x L 2 R h d G E v Q X V 0 b 1 J l b W 9 2 Z W R D b 2 x 1 b W 5 z M S 5 7 w r 9 D d c O h b n R h c y B o Z W N 0 w 6 F y Z W F z I H R p Z W 5 l I H N 1 I H B y b 3 B p Z W R h Z C B j b 2 1 w b G V 0 Y T 8 s N n 0 m c X V v d D s s J n F 1 b 3 Q 7 U 2 V j d G l v b j E v Z G F 0 Y S 9 B d X R v U m V t b 3 Z l Z E N v b H V t b n M x L n t O w 7 p t Z X J v I G R l b C B j b 2 5 0 c m F 0 b y B B Y 3 R v I G R l I E N l c 2 n D s 2 4 g e S B U c m F u c 2 Z l c m V u Y 2 l h I G R l I F R p d H V s Y X J p Z G F k I G R l I F J l Z H V j Y 2 n D s 2 4 g Z G U g R W 1 p c 2 l v b m V z I G R l b C B Q c m 9 n c m F t Y S B S R U R E K y 4 s N 3 0 m c X V v d D s s J n F 1 b 3 Q 7 U 2 V j d G l v b j E v Z G F 0 Y S 9 B d X R v U m V t b 3 Z l Z E N v b H V t b n M x L n t D b 3 B p Y S B k Z S B j b 2 5 0 c m F 0 b y B B Y 3 R v I G R l I E N l c 2 n D s 2 4 g e S B U c m F u c 2 Z l c m V u Y 2 l h I G R l I F R p d H V s Y X J p Z G F k I G R l I F J l Z H V j Y 2 n D s 2 4 g Z G U g R W 1 p c 2 l v b m V z I G R l b C B Q c m 9 n c m F t Y S B S R U R E K y 4 s O H 0 m c X V v d D s s J n F 1 b 3 Q 7 U 2 V j d G l v b j E v Z G F 0 Y S 9 B d X R v U m V t b 3 Z l Z E N v b H V t b n M x L n t D b 3 B p Y S B k Z S B j b 2 5 0 c m F 0 b y B B Y 3 R v I G R l I E N l c 2 n D s 2 4 g e S B U c m F u c 2 Z l c m V u Y 2 l h I G R l I F R p d H V s Y X J p Z G F k I G R l I F J l Z H V j Y 2 n D s 2 4 g Z G U g R W 1 p c 2 l v b m V z I G R l b C B Q c m 9 n c m F t Y S B S R U R E K y 5 f V V J M L D l 9 J n F 1 b 3 Q 7 L C Z x d W 9 0 O 1 N l Y 3 R p b 2 4 x L 2 R h d G E v Q X V 0 b 1 J l b W 9 2 Z W R D b 2 x 1 b W 5 z M S 5 7 T m 9 t Y n J l I E N v b X B s Z X R v I G R l b C B C Z W 5 l Z m l j a W F y a W 8 g b y B C Z W 5 l Z m l j a W F y a W E g V G l 0 d W x h c i w x M H 0 m c X V v d D s s J n F 1 b 3 Q 7 U 2 V j d G l v b j E v Z G F 0 Y S 9 B d X R v U m V t b 3 Z l Z E N v b H V t b n M x L n t B b G l h c y A v I E F w b 2 R v I G R l b C B C Z W 5 l Z m l j a W F y a W 8 g b y B C Z W 5 l Z m l j a W F y a W E g V G l 0 d W x h c i w x M X 0 m c X V v d D s s J n F 1 b 3 Q 7 U 2 V j d G l v b j E v Z G F 0 Y S 9 B d X R v U m V t b 3 Z l Z E N v b H V t b n M x L n t T Z X h v I G R l b C B C Z W 5 l Z m l j a W F y a W 8 g b y B C Z W 5 l Z m l j a W F y a W E g V G l 0 d W x h c i w x M n 0 m c X V v d D s s J n F 1 b 3 Q 7 U 2 V j d G l v b j E v Z G F 0 Y S 9 B d X R v U m V t b 3 Z l Z E N v b H V t b n M x L n t F Z G F k I C B k Z W w g Q m V u Z W Z p Y 2 l h c m l v I G 8 g Q m V u Z W Z p Y 2 l h c m l h I F R p d H V s Y X I s M T N 9 J n F 1 b 3 Q 7 L C Z x d W 9 0 O 1 N l Y 3 R p b 2 4 x L 2 R h d G E v Q X V 0 b 1 J l b W 9 2 Z W R D b 2 x 1 b W 5 z M S 5 7 T s O 6 b W V y b y B k Z S B U Z W z D q W Z v b m 8 g Z G V s I E J l b m V m a W N p Y X J p b y B v I E J l b m V m a W N p Y X J p Y S B U a X R 1 b G F y L D E 0 f S Z x d W 9 0 O y w m c X V v d D t T Z W N 0 a W 9 u M S 9 k Y X R h L 0 F 1 d G 9 S Z W 1 v d m V k Q 2 9 s d W 1 u c z E u e 1 R p c G 8 g Z G 9 j d W 1 l b n R v I G R l I E l k Z W 5 0 a W Z p Y 2 F j a c O z b i w x N X 0 m c X V v d D s s J n F 1 b 3 Q 7 U 2 V j d G l v b j E v Z G F 0 Y S 9 B d X R v U m V t b 3 Z l Z E N v b H V t b n M x L n t O w 7 p t Z X J v I G R l b C B k b 2 N 1 b W V u d G 8 g Z G U g a W R l b n R p Z m l j Y W N p b 2 4 s M T Z 9 J n F 1 b 3 Q 7 L C Z x d W 9 0 O 1 N l Y 3 R p b 2 4 x L 2 R h d G E v Q X V 0 b 1 J l b W 9 2 Z W R D b 2 x 1 b W 5 z M S 5 7 Q 2 9 w a W E g Z G U g Z G 9 j d W 1 l b n R v I G R l I G l k Z W 5 0 a W Z p Y 2 F j a c O z b i A o c G F y d G U g Z n J v b n R h b C k g L D E 3 f S Z x d W 9 0 O y w m c X V v d D t T Z W N 0 a W 9 u M S 9 k Y X R h L 0 F 1 d G 9 S Z W 1 v d m V k Q 2 9 s d W 1 u c z E u e 0 N v c G l h I G R l I G R v Y 3 V t Z W 5 0 b y B k Z S B p Z G V u d G l m a W N h Y 2 n D s 2 4 g K H B h c n R l I G Z y b 2 5 0 Y W w p I F 9 V U k w s M T h 9 J n F 1 b 3 Q 7 L C Z x d W 9 0 O 1 N l Y 3 R p b 2 4 x L 2 R h d G E v Q X V 0 b 1 J l b W 9 2 Z W R D b 2 x 1 b W 5 z M S 5 7 Q 2 9 w a W E g Z G U g Z G 9 j d W 1 l b n R v I G R l I C h Q Y X J 0 Z S B 0 c m F z Z X J h K S w x O X 0 m c X V v d D s s J n F 1 b 3 Q 7 U 2 V j d G l v b j E v Z G F 0 Y S 9 B d X R v U m V t b 3 Z l Z E N v b H V t b n M x L n t D b 3 B p Y S B k Z S B k b 2 N 1 b W V u d G 8 g Z G U g K F B h c n R l I H R y Y X N l c m E p X 1 V S T C w y M H 0 m c X V v d D s s J n F 1 b 3 Q 7 U 2 V j d G l v b j E v Z G F 0 Y S 9 B d X R v U m V t b 3 Z l Z E N v b H V t b n M x L n t Q Z X J 0 Z W 5 l Y 2 U g Z X N 0 Y S B w Z X J z b 2 5 h I G E g I H V u Y S B v c m d h b m l 6 Y W N p w 7 N u I G 8 g Y X N v Y 2 l h Y 2 n D s 2 4 u L D I x f S Z x d W 9 0 O y w m c X V v d D t T Z W N 0 a W 9 u M S 9 k Y X R h L 0 F 1 d G 9 S Z W 1 v d m V k Q 2 9 s d W 1 u c z E u e 1 N p I H B l c n R l b m V j Z S B h I H V u Y S B v c m d h b m l 6 Y W N p w 7 N u I G 8 g Y X N v Y 2 l h Y 2 n D s 2 4 g Z X N j c m l i a X I g Z W w g b m 9 t Y n J l L i w y M n 0 m c X V v d D s s J n F 1 b 3 Q 7 U 2 V j d G l v b j E v Z G F 0 Y S 9 B d X R v U m V t b 3 Z l Z E N v b H V t b n M x L n t B Z 3 J l Z 2 F y I E N v L W J l b m V m a W N p Y X J p Y S B v I E N v L W J l b m V m a W N p Y X J p b y w y M 3 0 m c X V v d D s s J n F 1 b 3 Q 7 U 2 V j d G l v b j E v Z G F 0 Y S 9 B d X R v U m V t b 3 Z l Z E N v b H V t b n M x L n t O b 2 1 i c m U g Q 2 8 t Y m V u Z W Z p Y 2 l h c m l h I G 8 g Q 2 8 t Y m V u Z W Z p Y 2 l h c m l v L D I 0 f S Z x d W 9 0 O y w m c X V v d D t T Z W N 0 a W 9 u M S 9 k Y X R h L 0 F 1 d G 9 S Z W 1 v d m V k Q 2 9 s d W 1 u c z E u e 0 F s a W F z I C 8 g Q X B v Z G 8 g Q 2 8 t Y m V u Z W Z p Y 2 l h c m l h L D I 1 f S Z x d W 9 0 O y w m c X V v d D t T Z W N 0 a W 9 u M S 9 k Y X R h L 0 F 1 d G 9 S Z W 1 v d m V k Q 2 9 s d W 1 u c z E u e 1 N l e G 8 g Z G V s I E N v L W J l b m V m a W N p Y X J p b y B v I G N v L W J l b m V m a W N p Y X J p Y S B U a X R 1 b G F y L D I 2 f S Z x d W 9 0 O y w m c X V v d D t T Z W N 0 a W 9 u M S 9 k Y X R h L 0 F 1 d G 9 S Z W 1 v d m V k Q 2 9 s d W 1 u c z E u e 0 7 D u m 1 l c m 8 g Z G U g V G V s w 6 l m b 2 5 v I G R l I E N v L W J l b m V m a W N p Y X J p Y S A g b y B D b y 1 i Z W 5 l Z m l j a W F y a W 8 s M j d 9 J n F 1 b 3 Q 7 L C Z x d W 9 0 O 1 N l Y 3 R p b 2 4 x L 2 R h d G E v Q X V 0 b 1 J l b W 9 2 Z W R D b 2 x 1 b W 5 z M S 5 7 V G l w b y B k Z S B p Z G V u d G l m a W N h Y 2 n D s 2 4 g Q 2 9 i Z W 5 l Z m l j a W F y a W E g b y B D b 2 J l b m V m a W N h c m l v L D I 4 f S Z x d W 9 0 O y w m c X V v d D t T Z W N 0 a W 9 u M S 9 k Y X R h L 0 F 1 d G 9 S Z W 1 v d m V k Q 2 9 s d W 1 u c z E u e 0 5 1 b W V y b y B k Z W w g Z G 9 j d W 1 l b n R v I G R l I G l k Z W 5 0 a W Z p Y 2 F j a c O z b i B D b y 1 i Z W 5 l Z m l j a W F y a W E g I G 8 g Q 2 8 t Y m V u Z W Z p Y 2 l h c m l v L D I 5 f S Z x d W 9 0 O y w m c X V v d D t T Z W N 0 a W 9 u M S 9 k Y X R h L 0 F 1 d G 9 S Z W 1 v d m V k Q 2 9 s d W 1 u c z E u e 0 N v c G l h I G R l I G R v Y 3 V t Z W 5 0 b y B k Z S B p Z G V u d G l m a W N h Y 2 n D s 2 4 g K H B h c n R l I G Z y b 2 5 0 Y W w p L D M w f S Z x d W 9 0 O y w m c X V v d D t T Z W N 0 a W 9 u M S 9 k Y X R h L 0 F 1 d G 9 S Z W 1 v d m V k Q 2 9 s d W 1 u c z E u e 0 N v c G l h I G R l I G R v Y 3 V t Z W 5 0 b y B k Z S B p Z G V u d G l m a W N h Y 2 n D s 2 4 g K H B h c n R l I G Z y b 2 5 0 Y W w p X 1 V S T C w z M X 0 m c X V v d D s s J n F 1 b 3 Q 7 U 2 V j d G l v b j E v Z G F 0 Y S 9 B d X R v U m V t b 3 Z l Z E N v b H V t b n M x L n t D b 3 B p Y S B k Z S B k b 2 N 1 b W V u d G 8 g Z G U g a W R l b n R p Z m l j Y W N p w 7 N u I C h w Y X J 0 Z S B 0 c m F z Z X J h K S w z M n 0 m c X V v d D s s J n F 1 b 3 Q 7 U 2 V j d G l v b j E v Z G F 0 Y S 9 B d X R v U m V t b 3 Z l Z E N v b H V t b n M x L n t D b 3 B p Y S B k Z S B k b 2 N 1 b W V u d G 8 g Z G U g a W R l b n R p Z m l j Y W N p w 7 N u I C h w Y X J 0 Z S B 0 c m F z Z X J h K V 9 V U k w s M z N 9 J n F 1 b 3 Q 7 L C Z x d W 9 0 O 1 N l Y 3 R p b 2 4 x L 2 R h d G E v Q X V 0 b 1 J l b W 9 2 Z W R D b 2 x 1 b W 5 z M S 5 7 U m V n a c O z b i w z N H 0 m c X V v d D s s J n F 1 b 3 Q 7 U 2 V j d G l v b j E v Z G F 0 Y S 9 B d X R v U m V t b 3 Z l Z E N v b H V t b n M x L n t Q c m 9 2 a W 5 j a W E s M z V 9 J n F 1 b 3 Q 7 L C Z x d W 9 0 O 1 N l Y 3 R p b 2 4 x L 2 R h d G E v Q X V 0 b 1 J l b W 9 2 Z W R D b 2 x 1 b W 5 z M S 5 7 T X V u a W N p c G l v L D M 2 f S Z x d W 9 0 O y w m c X V v d D t T Z W N 0 a W 9 u M S 9 k Y X R h L 0 F 1 d G 9 S Z W 1 v d m V k Q 2 9 s d W 1 u c z E u e 0 R p c 3 R y a X R v I E 1 1 b m l j a X B h b C w z N 3 0 m c X V v d D s s J n F 1 b 3 Q 7 U 2 V j d G l v b j E v Z G F 0 Y S 9 B d X R v U m V t b 3 Z l Z E N v b H V t b n M x L n t Q Y X J h a m U s M z h 9 J n F 1 b 3 Q 7 L C Z x d W 9 0 O 1 N l Y 3 R p b 2 4 x L 2 R h d G E v Q X V 0 b 1 J l b W 9 2 Z W R D b 2 x 1 b W 5 z M S 5 7 Q W N 0 a X Z p Z G F k I F R p c G 8 g U k V E R C s g M S w z O X 0 m c X V v d D s s J n F 1 b 3 Q 7 U 2 V j d G l v b j E v Z G F 0 Y S 9 B d X R v U m V t b 3 Z l Z E N v b H V t b n M x L n t G Z W N o Y S B k Z S B p b m l j a W 8 g Z G U g b G E g Q W N 0 a X Z p Z G F k I F R p c G 8 g U k V E R C s g M S w 0 M H 0 m c X V v d D s s J n F 1 b 3 Q 7 U 2 V j d G l v b j E v Z G F 0 Y S 9 B d X R v U m V t b 3 Z l Z E N v b H V t b n M x L n t T d X B l c m Z p Y 2 l l I G V u I G h l Y 3 T D o X J l Y X M g Z G U g b G E g Q W N 0 a X Z p Z G F k I C B U a X B v I F J F R E Q r I D E s N D F 9 J n F 1 b 3 Q 7 L C Z x d W 9 0 O 1 N l Y 3 R p b 2 4 x L 2 R h d G E v Q X V 0 b 1 J l b W 9 2 Z W R D b 2 x 1 b W 5 z M S 5 7 R 2 V v b G 9 j Y W x p e m F j a c O z b i B k b 2 5 k Z S B z Z S B y Z W F s a X p h I G x h I E F j d G l 2 a W R h Z C B U a X B v I F J F R E Q r I D E g b W V u b 3 I g Y S A x M C B o w 6 l j d G F y Z W F z L D Q y f S Z x d W 9 0 O y w m c X V v d D t T Z W N 0 a W 9 u M S 9 k Y X R h L 0 F 1 d G 9 S Z W 1 v d m V k Q 2 9 s d W 1 u c z E u e 1 9 H Z W 9 s b 2 N h b G l 6 Y W N p w 7 N u I G R v b m R l I H N l I H J l Y W x p e m E g b G E g Q W N 0 a X Z p Z G F k I F R p c G 8 g U k V E R C s g M S B t Z W 5 v c i B h I D E w I G j D q W N 0 Y X J l Y X N f b G F 0 a X R 1 Z G U s N D N 9 J n F 1 b 3 Q 7 L C Z x d W 9 0 O 1 N l Y 3 R p b 2 4 x L 2 R h d G E v Q X V 0 b 1 J l b W 9 2 Z W R D b 2 x 1 b W 5 z M S 5 7 X 0 d l b 2 x v Y 2 F s a X p h Y 2 n D s 2 4 g Z G 9 u Z G U g c 2 U g c m V h b G l 6 Y S B s Y S B B Y 3 R p d m l k Y W Q g V G l w b y B S R U R E K y A x I G 1 l b m 9 y I G E g M T A g a M O p Y 3 R h c m V h c 1 9 s b 2 5 n a X R 1 Z G U s N D R 9 J n F 1 b 3 Q 7 L C Z x d W 9 0 O 1 N l Y 3 R p b 2 4 x L 2 R h d G E v Q X V 0 b 1 J l b W 9 2 Z W R D b 2 x 1 b W 5 z M S 5 7 X 0 d l b 2 x v Y 2 F s a X p h Y 2 n D s 2 4 g Z G 9 u Z G U g c 2 U g c m V h b G l 6 Y S B s Y S B B Y 3 R p d m l k Y W Q g V G l w b y B S R U R E K y A x I G 1 l b m 9 y I G E g M T A g a M O p Y 3 R h c m V h c 1 9 h b H R p d H V k Z S w 0 N X 0 m c X V v d D s s J n F 1 b 3 Q 7 U 2 V j d G l v b j E v Z G F 0 Y S 9 B d X R v U m V t b 3 Z l Z E N v b H V t b n M x L n t f R 2 V v b G 9 j Y W x p e m F j a c O z b i B k b 2 5 k Z S B z Z S B y Z W F s a X p h I G x h I E F j d G l 2 a W R h Z C B U a X B v I F J F R E Q r I D E g b W V u b 3 I g Y S A x M C B o w 6 l j d G F y Z W F z X 3 B y Z W N p c 2 l v b i w 0 N n 0 m c X V v d D s s J n F 1 b 3 Q 7 U 2 V j d G l v b j E v Z G F 0 Y S 9 B d X R v U m V t b 3 Z l Z E N v b H V t b n M x L n t H Z W 9 s b 2 N h b G l 6 Y W N p w 7 N u I G R l b C B w b 2 x p Z 2 9 u b y B k b 2 5 k Z S B z Z S B y Z W F s a X p h I G x h I E F j d G l 2 a W R h Z C B U a X B v I F J F R E Q r I D E g a W d 1 Y W w g b y B t Y X l v c i A x M C B o w 6 l j d G F y Z W F z L D Q 3 f S Z x d W 9 0 O y w m c X V v d D t T Z W N 0 a W 9 u M S 9 k Y X R h L 0 F 1 d G 9 S Z W 1 v d m V k Q 2 9 s d W 1 u c z E u e 0 R l c 2 V h I H J l Z 2 l z d H J h c i B 1 b m E g c 2 V n d W 5 k Y S B h Y 3 R p d m l k Y W Q g V G l w b y B S R U R E K y w 0 O H 0 m c X V v d D s s J n F 1 b 3 Q 7 U 2 V j d G l v b j E v Z G F 0 Y S 9 B d X R v U m V t b 3 Z l Z E N v b H V t b n M x L n t B Y 3 R p d m l k Y W Q g V G l w b y B S R U R E K y A y L D Q 5 f S Z x d W 9 0 O y w m c X V v d D t T Z W N 0 a W 9 u M S 9 k Y X R h L 0 F 1 d G 9 S Z W 1 v d m V k Q 2 9 s d W 1 u c z E u e 1 x 1 M D A z Y 3 N w Y W 4 g c 3 R 5 b G U 9 X C Z x d W 9 0 O 2 N v b G 9 y O n J l Z D t c J n F 1 b 3 Q 7 X H U w M D N l K i p M Y X M g Z G 9 z I G F j d G l 2 a W R h Z G V z I G l u Z 2 V z Y W R h c y B z b 2 4 g S W d 1 Y W x l c y w g c G 9 y I G Z h d m 9 y I H N l b G V j Y 2 l v b m U g b 3 R y Y S B h Y 3 R p d m l k Y W Q g c G F y Y S B j b 2 5 0 a W 5 1 Y X I q K l x 1 M D A z Y y 9 z c G F u X H U w M D N l L D U w f S Z x d W 9 0 O y w m c X V v d D t T Z W N 0 a W 9 u M S 9 k Y X R h L 0 F 1 d G 9 S Z W 1 v d m V k Q 2 9 s d W 1 u c z E u e 0 Z l Y 2 h h I G R l I G l u a W N p b y B k Z S B s Y S B B Y 3 R p d m l k Y W Q g V G l w b y B S R U R E K y A y L D U x f S Z x d W 9 0 O y w m c X V v d D t T Z W N 0 a W 9 u M S 9 k Y X R h L 0 F 1 d G 9 S Z W 1 v d m V k Q 2 9 s d W 1 u c z E u e 1 N 1 c G V y Z m l j a W U g Z W 4 g a G V j d M O h c m V h c y B k Z S B s Y S B B Y 3 R p d m l k Y W Q g V G l w b y B S R U R E K y A g M i w 1 M n 0 m c X V v d D s s J n F 1 b 3 Q 7 U 2 V j d G l v b j E v Z G F 0 Y S 9 B d X R v U m V t b 3 Z l Z E N v b H V t b n M x L n t H Z W 9 s b 2 N h b G l 6 Y W N p w 7 N u I G R v b m R l I H N l I H J l Y W x p e m E g b G E g Q W N 0 a X Z p Z G F k I F R p c G 8 g U k V E R C s g M i B t Z W 5 v c i B h I D E w I G j D q W N 0 Y X J l Y X M s N T N 9 J n F 1 b 3 Q 7 L C Z x d W 9 0 O 1 N l Y 3 R p b 2 4 x L 2 R h d G E v Q X V 0 b 1 J l b W 9 2 Z W R D b 2 x 1 b W 5 z M S 5 7 X 0 d l b 2 x v Y 2 F s a X p h Y 2 n D s 2 4 g Z G 9 u Z G U g c 2 U g c m V h b G l 6 Y S B s Y S B B Y 3 R p d m l k Y W Q g V G l w b y B S R U R E K y A y I G 1 l b m 9 y I G E g M T A g a M O p Y 3 R h c m V h c 1 9 s Y X R p d H V k Z S w 1 N H 0 m c X V v d D s s J n F 1 b 3 Q 7 U 2 V j d G l v b j E v Z G F 0 Y S 9 B d X R v U m V t b 3 Z l Z E N v b H V t b n M x L n t f R 2 V v b G 9 j Y W x p e m F j a c O z b i B k b 2 5 k Z S B z Z S B y Z W F s a X p h I G x h I E F j d G l 2 a W R h Z C B U a X B v I F J F R E Q r I D I g b W V u b 3 I g Y S A x M C B o w 6 l j d G F y Z W F z X 2 x v b m d p d H V k Z S w 1 N X 0 m c X V v d D s s J n F 1 b 3 Q 7 U 2 V j d G l v b j E v Z G F 0 Y S 9 B d X R v U m V t b 3 Z l Z E N v b H V t b n M x L n t f R 2 V v b G 9 j Y W x p e m F j a c O z b i B k b 2 5 k Z S B z Z S B y Z W F s a X p h I G x h I E F j d G l 2 a W R h Z C B U a X B v I F J F R E Q r I D I g b W V u b 3 I g Y S A x M C B o w 6 l j d G F y Z W F z X 2 F s d G l 0 d W R l L D U 2 f S Z x d W 9 0 O y w m c X V v d D t T Z W N 0 a W 9 u M S 9 k Y X R h L 0 F 1 d G 9 S Z W 1 v d m V k Q 2 9 s d W 1 u c z E u e 1 9 H Z W 9 s b 2 N h b G l 6 Y W N p w 7 N u I G R v b m R l I H N l I H J l Y W x p e m E g b G E g Q W N 0 a X Z p Z G F k I F R p c G 8 g U k V E R C s g M i B t Z W 5 v c i B h I D E w I G j D q W N 0 Y X J l Y X N f c H J l Y 2 l z a W 9 u L D U 3 f S Z x d W 9 0 O y w m c X V v d D t T Z W N 0 a W 9 u M S 9 k Y X R h L 0 F 1 d G 9 S Z W 1 v d m V k Q 2 9 s d W 1 u c z E u e 0 l E I F J l Z 2 l z d H J v I E l u a W N p Y X R p d m F z I F J F R E Q r L D U 4 f S Z x d W 9 0 O y w m c X V v d D t T Z W N 0 a W 9 u M S 9 k Y X R h L 0 F 1 d G 9 S Z W 1 v d m V k Q 2 9 s d W 1 u c z E u e 2 l u Z G V 4 M S w 1 O X 0 m c X V v d D s s J n F 1 b 3 Q 7 U 2 V j d G l v b j E v Z G F 0 Y S 9 B d X R v U m V t b 3 Z l Z E N v b H V t b n M x L n t p b m R l e D I s N j B 9 J n F 1 b 3 Q 7 L C Z x d W 9 0 O 1 N l Y 3 R p b 2 4 x L 2 R h d G E v Q X V 0 b 1 J l b W 9 2 Z W R D b 2 x 1 b W 5 z M S 5 7 T m 9 t Y n J l I G R l I G x h I H B l c n N v b m E g K E 9 m a W N p Y W w g Z G U g b G E g R U U p I H F 1 Z S B s b G V u b y B l b C B m b 3 J t d W x h c m l v I C w 2 M X 0 m c X V v d D s s J n F 1 b 3 Q 7 U 2 V j d G l v b j E v Z G F 0 Y S 9 B d X R v U m V t b 3 Z l Z E N v b H V t b n M x L n t Q b 2 l u d C B h b m Q g c 2 h v b 3 Q h I F V z Z S B 0 a G U g Y 2 F t Z X J h I H R v I H R h a 2 U g Y S B w a G 9 0 b y w 2 M n 0 m c X V v d D s s J n F 1 b 3 Q 7 U 2 V j d G l v b j E v Z G F 0 Y S 9 B d X R v U m V t b 3 Z l Z E N v b H V t b n M x L n t Q b 2 l u d C B h b m Q g c 2 h v b 3 Q h I F V z Z S B 0 a G U g Y 2 F t Z X J h I H R v I H R h a 2 U g Y S B w a G 9 0 b 1 9 V U k w s N j N 9 J n F 1 b 3 Q 7 L C Z x d W 9 0 O 1 N l Y 3 R p b 2 4 x L 2 R h d G E v Q X V 0 b 1 J l b W 9 2 Z W R D b 2 x 1 b W 5 z M S 5 7 X 2 l k L D Y 0 f S Z x d W 9 0 O y w m c X V v d D t T Z W N 0 a W 9 u M S 9 k Y X R h L 0 F 1 d G 9 S Z W 1 v d m V k Q 2 9 s d W 1 u c z E u e 1 9 1 d W l k L D Y 1 f S Z x d W 9 0 O y w m c X V v d D t T Z W N 0 a W 9 u M S 9 k Y X R h L 0 F 1 d G 9 S Z W 1 v d m V k Q 2 9 s d W 1 u c z E u e 1 9 z d W J t a X N z a W 9 u X 3 R p b W U s N j Z 9 J n F 1 b 3 Q 7 L C Z x d W 9 0 O 1 N l Y 3 R p b 2 4 x L 2 R h d G E v Q X V 0 b 1 J l b W 9 2 Z W R D b 2 x 1 b W 5 z M S 5 7 X 3 Z h b G l k Y X R p b 2 5 f c 3 R h d H V z L D Y 3 f S Z x d W 9 0 O y w m c X V v d D t T Z W N 0 a W 9 u M S 9 k Y X R h L 0 F 1 d G 9 S Z W 1 v d m V k Q 2 9 s d W 1 u c z E u e 1 9 z d G F 0 d X M s N j h 9 J n F 1 b 3 Q 7 L C Z x d W 9 0 O 1 N l Y 3 R p b 2 4 x L 2 R h d G E v Q X V 0 b 1 J l b W 9 2 Z W R D b 2 x 1 b W 5 z M S 5 7 X 1 9 2 Z X J z a W 9 u X 1 8 s N j l 9 J n F 1 b 3 Q 7 L C Z x d W 9 0 O 1 N l Y 3 R p b 2 4 x L 2 R h d G E v Q X V 0 b 1 J l b W 9 2 Z W R D b 2 x 1 b W 5 z M S 5 7 X 2 l u Z G V 4 L D c w f S Z x d W 9 0 O 1 0 s J n F 1 b 3 Q 7 Q 2 9 s d W 1 u Q 2 9 1 b n Q m c X V v d D s 6 N z E s J n F 1 b 3 Q 7 S 2 V 5 Q 2 9 s d W 1 u T m F t Z X M m c X V v d D s 6 W 1 0 s J n F 1 b 3 Q 7 Q 2 9 s d W 1 u S W R l b n R p d G l l c y Z x d W 9 0 O z p b J n F 1 b 3 Q 7 U 2 V j d G l v b j E v Z G F 0 Y S 9 B d X R v U m V t b 3 Z l Z E N v b H V t b n M x L n t z d G F y d C w w f S Z x d W 9 0 O y w m c X V v d D t T Z W N 0 a W 9 u M S 9 k Y X R h L 0 F 1 d G 9 S Z W 1 v d m V k Q 2 9 s d W 1 u c z E u e 2 V u Z C w x f S Z x d W 9 0 O y w m c X V v d D t T Z W N 0 a W 9 u M S 9 k Y X R h L 0 F 1 d G 9 S Z W 1 v d m V k Q 2 9 s d W 1 u c z E u e 0 5 v b W J y Z S A g R W 5 0 a W R h Z C B F a m V j d X R v c m E s M n 0 m c X V v d D s s J n F 1 b 3 Q 7 U 2 V j d G l v b j E v Z G F 0 Y S 9 B d X R v U m V t b 3 Z l Z E N v b H V t b n M x L n t U a X B v I G R l I E R v Y 3 V t Z W 5 0 b y B k Z S B s Y S B w c m 9 w a W V k Y W Q s M 3 0 m c X V v d D s s J n F 1 b 3 Q 7 U 2 V j d G l v b j E v Z G F 0 Y S 9 B d X R v U m V t b 3 Z l Z E N v b H V t b n M x L n t D b 3 B p Y S B 0 a X R 1 b G 8 g Z G U g c H J v c G l l Z G F k I C B v I G R v Y 3 V t Z W 5 0 b y B x d W U g Y W N y Z W R p d G U g b G E g c G 9 z Z X N p w 7 N u I G R l I G x h I H B y b 3 B p Z W R h Z C A g K E Z v c m 1 h d G 8 g U E R G I G 8 g S W 1 h Z 2 V u K S 4 s N H 0 m c X V v d D s s J n F 1 b 3 Q 7 U 2 V j d G l v b j E v Z G F 0 Y S 9 B d X R v U m V t b 3 Z l Z E N v b H V t b n M x L n t D b 3 B p Y S B 0 a X R 1 b G 8 g Z G U g c H J v c G l l Z G F k I C B v I G R v Y 3 V t Z W 5 0 b y B x d W U g Y W N y Z W R p d G U g b G E g c G 9 z Z X N p w 7 N u I G R l I G x h I H B y b 3 B p Z W R h Z C A g K E Z v c m 1 h d G 8 g U E R G I G 8 g S W 1 h Z 2 V u K S 5 f V V J M L D V 9 J n F 1 b 3 Q 7 L C Z x d W 9 0 O 1 N l Y 3 R p b 2 4 x L 2 R h d G E v Q X V 0 b 1 J l b W 9 2 Z W R D b 2 x 1 b W 5 z M S 5 7 w r 9 D d c O h b n R h c y B o Z W N 0 w 6 F y Z W F z I H R p Z W 5 l I H N 1 I H B y b 3 B p Z W R h Z C B j b 2 1 w b G V 0 Y T 8 s N n 0 m c X V v d D s s J n F 1 b 3 Q 7 U 2 V j d G l v b j E v Z G F 0 Y S 9 B d X R v U m V t b 3 Z l Z E N v b H V t b n M x L n t O w 7 p t Z X J v I G R l b C B j b 2 5 0 c m F 0 b y B B Y 3 R v I G R l I E N l c 2 n D s 2 4 g e S B U c m F u c 2 Z l c m V u Y 2 l h I G R l I F R p d H V s Y X J p Z G F k I G R l I F J l Z H V j Y 2 n D s 2 4 g Z G U g R W 1 p c 2 l v b m V z I G R l b C B Q c m 9 n c m F t Y S B S R U R E K y 4 s N 3 0 m c X V v d D s s J n F 1 b 3 Q 7 U 2 V j d G l v b j E v Z G F 0 Y S 9 B d X R v U m V t b 3 Z l Z E N v b H V t b n M x L n t D b 3 B p Y S B k Z S B j b 2 5 0 c m F 0 b y B B Y 3 R v I G R l I E N l c 2 n D s 2 4 g e S B U c m F u c 2 Z l c m V u Y 2 l h I G R l I F R p d H V s Y X J p Z G F k I G R l I F J l Z H V j Y 2 n D s 2 4 g Z G U g R W 1 p c 2 l v b m V z I G R l b C B Q c m 9 n c m F t Y S B S R U R E K y 4 s O H 0 m c X V v d D s s J n F 1 b 3 Q 7 U 2 V j d G l v b j E v Z G F 0 Y S 9 B d X R v U m V t b 3 Z l Z E N v b H V t b n M x L n t D b 3 B p Y S B k Z S B j b 2 5 0 c m F 0 b y B B Y 3 R v I G R l I E N l c 2 n D s 2 4 g e S B U c m F u c 2 Z l c m V u Y 2 l h I G R l I F R p d H V s Y X J p Z G F k I G R l I F J l Z H V j Y 2 n D s 2 4 g Z G U g R W 1 p c 2 l v b m V z I G R l b C B Q c m 9 n c m F t Y S B S R U R E K y 5 f V V J M L D l 9 J n F 1 b 3 Q 7 L C Z x d W 9 0 O 1 N l Y 3 R p b 2 4 x L 2 R h d G E v Q X V 0 b 1 J l b W 9 2 Z W R D b 2 x 1 b W 5 z M S 5 7 T m 9 t Y n J l I E N v b X B s Z X R v I G R l b C B C Z W 5 l Z m l j a W F y a W 8 g b y B C Z W 5 l Z m l j a W F y a W E g V G l 0 d W x h c i w x M H 0 m c X V v d D s s J n F 1 b 3 Q 7 U 2 V j d G l v b j E v Z G F 0 Y S 9 B d X R v U m V t b 3 Z l Z E N v b H V t b n M x L n t B b G l h c y A v I E F w b 2 R v I G R l b C B C Z W 5 l Z m l j a W F y a W 8 g b y B C Z W 5 l Z m l j a W F y a W E g V G l 0 d W x h c i w x M X 0 m c X V v d D s s J n F 1 b 3 Q 7 U 2 V j d G l v b j E v Z G F 0 Y S 9 B d X R v U m V t b 3 Z l Z E N v b H V t b n M x L n t T Z X h v I G R l b C B C Z W 5 l Z m l j a W F y a W 8 g b y B C Z W 5 l Z m l j a W F y a W E g V G l 0 d W x h c i w x M n 0 m c X V v d D s s J n F 1 b 3 Q 7 U 2 V j d G l v b j E v Z G F 0 Y S 9 B d X R v U m V t b 3 Z l Z E N v b H V t b n M x L n t F Z G F k I C B k Z W w g Q m V u Z W Z p Y 2 l h c m l v I G 8 g Q m V u Z W Z p Y 2 l h c m l h I F R p d H V s Y X I s M T N 9 J n F 1 b 3 Q 7 L C Z x d W 9 0 O 1 N l Y 3 R p b 2 4 x L 2 R h d G E v Q X V 0 b 1 J l b W 9 2 Z W R D b 2 x 1 b W 5 z M S 5 7 T s O 6 b W V y b y B k Z S B U Z W z D q W Z v b m 8 g Z G V s I E J l b m V m a W N p Y X J p b y B v I E J l b m V m a W N p Y X J p Y S B U a X R 1 b G F y L D E 0 f S Z x d W 9 0 O y w m c X V v d D t T Z W N 0 a W 9 u M S 9 k Y X R h L 0 F 1 d G 9 S Z W 1 v d m V k Q 2 9 s d W 1 u c z E u e 1 R p c G 8 g Z G 9 j d W 1 l b n R v I G R l I E l k Z W 5 0 a W Z p Y 2 F j a c O z b i w x N X 0 m c X V v d D s s J n F 1 b 3 Q 7 U 2 V j d G l v b j E v Z G F 0 Y S 9 B d X R v U m V t b 3 Z l Z E N v b H V t b n M x L n t O w 7 p t Z X J v I G R l b C B k b 2 N 1 b W V u d G 8 g Z G U g a W R l b n R p Z m l j Y W N p b 2 4 s M T Z 9 J n F 1 b 3 Q 7 L C Z x d W 9 0 O 1 N l Y 3 R p b 2 4 x L 2 R h d G E v Q X V 0 b 1 J l b W 9 2 Z W R D b 2 x 1 b W 5 z M S 5 7 Q 2 9 w a W E g Z G U g Z G 9 j d W 1 l b n R v I G R l I G l k Z W 5 0 a W Z p Y 2 F j a c O z b i A o c G F y d G U g Z n J v b n R h b C k g L D E 3 f S Z x d W 9 0 O y w m c X V v d D t T Z W N 0 a W 9 u M S 9 k Y X R h L 0 F 1 d G 9 S Z W 1 v d m V k Q 2 9 s d W 1 u c z E u e 0 N v c G l h I G R l I G R v Y 3 V t Z W 5 0 b y B k Z S B p Z G V u d G l m a W N h Y 2 n D s 2 4 g K H B h c n R l I G Z y b 2 5 0 Y W w p I F 9 V U k w s M T h 9 J n F 1 b 3 Q 7 L C Z x d W 9 0 O 1 N l Y 3 R p b 2 4 x L 2 R h d G E v Q X V 0 b 1 J l b W 9 2 Z W R D b 2 x 1 b W 5 z M S 5 7 Q 2 9 w a W E g Z G U g Z G 9 j d W 1 l b n R v I G R l I C h Q Y X J 0 Z S B 0 c m F z Z X J h K S w x O X 0 m c X V v d D s s J n F 1 b 3 Q 7 U 2 V j d G l v b j E v Z G F 0 Y S 9 B d X R v U m V t b 3 Z l Z E N v b H V t b n M x L n t D b 3 B p Y S B k Z S B k b 2 N 1 b W V u d G 8 g Z G U g K F B h c n R l I H R y Y X N l c m E p X 1 V S T C w y M H 0 m c X V v d D s s J n F 1 b 3 Q 7 U 2 V j d G l v b j E v Z G F 0 Y S 9 B d X R v U m V t b 3 Z l Z E N v b H V t b n M x L n t Q Z X J 0 Z W 5 l Y 2 U g Z X N 0 Y S B w Z X J z b 2 5 h I G E g I H V u Y S B v c m d h b m l 6 Y W N p w 7 N u I G 8 g Y X N v Y 2 l h Y 2 n D s 2 4 u L D I x f S Z x d W 9 0 O y w m c X V v d D t T Z W N 0 a W 9 u M S 9 k Y X R h L 0 F 1 d G 9 S Z W 1 v d m V k Q 2 9 s d W 1 u c z E u e 1 N p I H B l c n R l b m V j Z S B h I H V u Y S B v c m d h b m l 6 Y W N p w 7 N u I G 8 g Y X N v Y 2 l h Y 2 n D s 2 4 g Z X N j c m l i a X I g Z W w g b m 9 t Y n J l L i w y M n 0 m c X V v d D s s J n F 1 b 3 Q 7 U 2 V j d G l v b j E v Z G F 0 Y S 9 B d X R v U m V t b 3 Z l Z E N v b H V t b n M x L n t B Z 3 J l Z 2 F y I E N v L W J l b m V m a W N p Y X J p Y S B v I E N v L W J l b m V m a W N p Y X J p b y w y M 3 0 m c X V v d D s s J n F 1 b 3 Q 7 U 2 V j d G l v b j E v Z G F 0 Y S 9 B d X R v U m V t b 3 Z l Z E N v b H V t b n M x L n t O b 2 1 i c m U g Q 2 8 t Y m V u Z W Z p Y 2 l h c m l h I G 8 g Q 2 8 t Y m V u Z W Z p Y 2 l h c m l v L D I 0 f S Z x d W 9 0 O y w m c X V v d D t T Z W N 0 a W 9 u M S 9 k Y X R h L 0 F 1 d G 9 S Z W 1 v d m V k Q 2 9 s d W 1 u c z E u e 0 F s a W F z I C 8 g Q X B v Z G 8 g Q 2 8 t Y m V u Z W Z p Y 2 l h c m l h L D I 1 f S Z x d W 9 0 O y w m c X V v d D t T Z W N 0 a W 9 u M S 9 k Y X R h L 0 F 1 d G 9 S Z W 1 v d m V k Q 2 9 s d W 1 u c z E u e 1 N l e G 8 g Z G V s I E N v L W J l b m V m a W N p Y X J p b y B v I G N v L W J l b m V m a W N p Y X J p Y S B U a X R 1 b G F y L D I 2 f S Z x d W 9 0 O y w m c X V v d D t T Z W N 0 a W 9 u M S 9 k Y X R h L 0 F 1 d G 9 S Z W 1 v d m V k Q 2 9 s d W 1 u c z E u e 0 7 D u m 1 l c m 8 g Z G U g V G V s w 6 l m b 2 5 v I G R l I E N v L W J l b m V m a W N p Y X J p Y S A g b y B D b y 1 i Z W 5 l Z m l j a W F y a W 8 s M j d 9 J n F 1 b 3 Q 7 L C Z x d W 9 0 O 1 N l Y 3 R p b 2 4 x L 2 R h d G E v Q X V 0 b 1 J l b W 9 2 Z W R D b 2 x 1 b W 5 z M S 5 7 V G l w b y B k Z S B p Z G V u d G l m a W N h Y 2 n D s 2 4 g Q 2 9 i Z W 5 l Z m l j a W F y a W E g b y B D b 2 J l b m V m a W N h c m l v L D I 4 f S Z x d W 9 0 O y w m c X V v d D t T Z W N 0 a W 9 u M S 9 k Y X R h L 0 F 1 d G 9 S Z W 1 v d m V k Q 2 9 s d W 1 u c z E u e 0 5 1 b W V y b y B k Z W w g Z G 9 j d W 1 l b n R v I G R l I G l k Z W 5 0 a W Z p Y 2 F j a c O z b i B D b y 1 i Z W 5 l Z m l j a W F y a W E g I G 8 g Q 2 8 t Y m V u Z W Z p Y 2 l h c m l v L D I 5 f S Z x d W 9 0 O y w m c X V v d D t T Z W N 0 a W 9 u M S 9 k Y X R h L 0 F 1 d G 9 S Z W 1 v d m V k Q 2 9 s d W 1 u c z E u e 0 N v c G l h I G R l I G R v Y 3 V t Z W 5 0 b y B k Z S B p Z G V u d G l m a W N h Y 2 n D s 2 4 g K H B h c n R l I G Z y b 2 5 0 Y W w p L D M w f S Z x d W 9 0 O y w m c X V v d D t T Z W N 0 a W 9 u M S 9 k Y X R h L 0 F 1 d G 9 S Z W 1 v d m V k Q 2 9 s d W 1 u c z E u e 0 N v c G l h I G R l I G R v Y 3 V t Z W 5 0 b y B k Z S B p Z G V u d G l m a W N h Y 2 n D s 2 4 g K H B h c n R l I G Z y b 2 5 0 Y W w p X 1 V S T C w z M X 0 m c X V v d D s s J n F 1 b 3 Q 7 U 2 V j d G l v b j E v Z G F 0 Y S 9 B d X R v U m V t b 3 Z l Z E N v b H V t b n M x L n t D b 3 B p Y S B k Z S B k b 2 N 1 b W V u d G 8 g Z G U g a W R l b n R p Z m l j Y W N p w 7 N u I C h w Y X J 0 Z S B 0 c m F z Z X J h K S w z M n 0 m c X V v d D s s J n F 1 b 3 Q 7 U 2 V j d G l v b j E v Z G F 0 Y S 9 B d X R v U m V t b 3 Z l Z E N v b H V t b n M x L n t D b 3 B p Y S B k Z S B k b 2 N 1 b W V u d G 8 g Z G U g a W R l b n R p Z m l j Y W N p w 7 N u I C h w Y X J 0 Z S B 0 c m F z Z X J h K V 9 V U k w s M z N 9 J n F 1 b 3 Q 7 L C Z x d W 9 0 O 1 N l Y 3 R p b 2 4 x L 2 R h d G E v Q X V 0 b 1 J l b W 9 2 Z W R D b 2 x 1 b W 5 z M S 5 7 U m V n a c O z b i w z N H 0 m c X V v d D s s J n F 1 b 3 Q 7 U 2 V j d G l v b j E v Z G F 0 Y S 9 B d X R v U m V t b 3 Z l Z E N v b H V t b n M x L n t Q c m 9 2 a W 5 j a W E s M z V 9 J n F 1 b 3 Q 7 L C Z x d W 9 0 O 1 N l Y 3 R p b 2 4 x L 2 R h d G E v Q X V 0 b 1 J l b W 9 2 Z W R D b 2 x 1 b W 5 z M S 5 7 T X V u a W N p c G l v L D M 2 f S Z x d W 9 0 O y w m c X V v d D t T Z W N 0 a W 9 u M S 9 k Y X R h L 0 F 1 d G 9 S Z W 1 v d m V k Q 2 9 s d W 1 u c z E u e 0 R p c 3 R y a X R v I E 1 1 b m l j a X B h b C w z N 3 0 m c X V v d D s s J n F 1 b 3 Q 7 U 2 V j d G l v b j E v Z G F 0 Y S 9 B d X R v U m V t b 3 Z l Z E N v b H V t b n M x L n t Q Y X J h a m U s M z h 9 J n F 1 b 3 Q 7 L C Z x d W 9 0 O 1 N l Y 3 R p b 2 4 x L 2 R h d G E v Q X V 0 b 1 J l b W 9 2 Z W R D b 2 x 1 b W 5 z M S 5 7 Q W N 0 a X Z p Z G F k I F R p c G 8 g U k V E R C s g M S w z O X 0 m c X V v d D s s J n F 1 b 3 Q 7 U 2 V j d G l v b j E v Z G F 0 Y S 9 B d X R v U m V t b 3 Z l Z E N v b H V t b n M x L n t G Z W N o Y S B k Z S B p b m l j a W 8 g Z G U g b G E g Q W N 0 a X Z p Z G F k I F R p c G 8 g U k V E R C s g M S w 0 M H 0 m c X V v d D s s J n F 1 b 3 Q 7 U 2 V j d G l v b j E v Z G F 0 Y S 9 B d X R v U m V t b 3 Z l Z E N v b H V t b n M x L n t T d X B l c m Z p Y 2 l l I G V u I G h l Y 3 T D o X J l Y X M g Z G U g b G E g Q W N 0 a X Z p Z G F k I C B U a X B v I F J F R E Q r I D E s N D F 9 J n F 1 b 3 Q 7 L C Z x d W 9 0 O 1 N l Y 3 R p b 2 4 x L 2 R h d G E v Q X V 0 b 1 J l b W 9 2 Z W R D b 2 x 1 b W 5 z M S 5 7 R 2 V v b G 9 j Y W x p e m F j a c O z b i B k b 2 5 k Z S B z Z S B y Z W F s a X p h I G x h I E F j d G l 2 a W R h Z C B U a X B v I F J F R E Q r I D E g b W V u b 3 I g Y S A x M C B o w 6 l j d G F y Z W F z L D Q y f S Z x d W 9 0 O y w m c X V v d D t T Z W N 0 a W 9 u M S 9 k Y X R h L 0 F 1 d G 9 S Z W 1 v d m V k Q 2 9 s d W 1 u c z E u e 1 9 H Z W 9 s b 2 N h b G l 6 Y W N p w 7 N u I G R v b m R l I H N l I H J l Y W x p e m E g b G E g Q W N 0 a X Z p Z G F k I F R p c G 8 g U k V E R C s g M S B t Z W 5 v c i B h I D E w I G j D q W N 0 Y X J l Y X N f b G F 0 a X R 1 Z G U s N D N 9 J n F 1 b 3 Q 7 L C Z x d W 9 0 O 1 N l Y 3 R p b 2 4 x L 2 R h d G E v Q X V 0 b 1 J l b W 9 2 Z W R D b 2 x 1 b W 5 z M S 5 7 X 0 d l b 2 x v Y 2 F s a X p h Y 2 n D s 2 4 g Z G 9 u Z G U g c 2 U g c m V h b G l 6 Y S B s Y S B B Y 3 R p d m l k Y W Q g V G l w b y B S R U R E K y A x I G 1 l b m 9 y I G E g M T A g a M O p Y 3 R h c m V h c 1 9 s b 2 5 n a X R 1 Z G U s N D R 9 J n F 1 b 3 Q 7 L C Z x d W 9 0 O 1 N l Y 3 R p b 2 4 x L 2 R h d G E v Q X V 0 b 1 J l b W 9 2 Z W R D b 2 x 1 b W 5 z M S 5 7 X 0 d l b 2 x v Y 2 F s a X p h Y 2 n D s 2 4 g Z G 9 u Z G U g c 2 U g c m V h b G l 6 Y S B s Y S B B Y 3 R p d m l k Y W Q g V G l w b y B S R U R E K y A x I G 1 l b m 9 y I G E g M T A g a M O p Y 3 R h c m V h c 1 9 h b H R p d H V k Z S w 0 N X 0 m c X V v d D s s J n F 1 b 3 Q 7 U 2 V j d G l v b j E v Z G F 0 Y S 9 B d X R v U m V t b 3 Z l Z E N v b H V t b n M x L n t f R 2 V v b G 9 j Y W x p e m F j a c O z b i B k b 2 5 k Z S B z Z S B y Z W F s a X p h I G x h I E F j d G l 2 a W R h Z C B U a X B v I F J F R E Q r I D E g b W V u b 3 I g Y S A x M C B o w 6 l j d G F y Z W F z X 3 B y Z W N p c 2 l v b i w 0 N n 0 m c X V v d D s s J n F 1 b 3 Q 7 U 2 V j d G l v b j E v Z G F 0 Y S 9 B d X R v U m V t b 3 Z l Z E N v b H V t b n M x L n t H Z W 9 s b 2 N h b G l 6 Y W N p w 7 N u I G R l b C B w b 2 x p Z 2 9 u b y B k b 2 5 k Z S B z Z S B y Z W F s a X p h I G x h I E F j d G l 2 a W R h Z C B U a X B v I F J F R E Q r I D E g a W d 1 Y W w g b y B t Y X l v c i A x M C B o w 6 l j d G F y Z W F z L D Q 3 f S Z x d W 9 0 O y w m c X V v d D t T Z W N 0 a W 9 u M S 9 k Y X R h L 0 F 1 d G 9 S Z W 1 v d m V k Q 2 9 s d W 1 u c z E u e 0 R l c 2 V h I H J l Z 2 l z d H J h c i B 1 b m E g c 2 V n d W 5 k Y S B h Y 3 R p d m l k Y W Q g V G l w b y B S R U R E K y w 0 O H 0 m c X V v d D s s J n F 1 b 3 Q 7 U 2 V j d G l v b j E v Z G F 0 Y S 9 B d X R v U m V t b 3 Z l Z E N v b H V t b n M x L n t B Y 3 R p d m l k Y W Q g V G l w b y B S R U R E K y A y L D Q 5 f S Z x d W 9 0 O y w m c X V v d D t T Z W N 0 a W 9 u M S 9 k Y X R h L 0 F 1 d G 9 S Z W 1 v d m V k Q 2 9 s d W 1 u c z E u e 1 x 1 M D A z Y 3 N w Y W 4 g c 3 R 5 b G U 9 X C Z x d W 9 0 O 2 N v b G 9 y O n J l Z D t c J n F 1 b 3 Q 7 X H U w M D N l K i p M Y X M g Z G 9 z I G F j d G l 2 a W R h Z G V z I G l u Z 2 V z Y W R h c y B z b 2 4 g S W d 1 Y W x l c y w g c G 9 y I G Z h d m 9 y I H N l b G V j Y 2 l v b m U g b 3 R y Y S B h Y 3 R p d m l k Y W Q g c G F y Y S B j b 2 5 0 a W 5 1 Y X I q K l x 1 M D A z Y y 9 z c G F u X H U w M D N l L D U w f S Z x d W 9 0 O y w m c X V v d D t T Z W N 0 a W 9 u M S 9 k Y X R h L 0 F 1 d G 9 S Z W 1 v d m V k Q 2 9 s d W 1 u c z E u e 0 Z l Y 2 h h I G R l I G l u a W N p b y B k Z S B s Y S B B Y 3 R p d m l k Y W Q g V G l w b y B S R U R E K y A y L D U x f S Z x d W 9 0 O y w m c X V v d D t T Z W N 0 a W 9 u M S 9 k Y X R h L 0 F 1 d G 9 S Z W 1 v d m V k Q 2 9 s d W 1 u c z E u e 1 N 1 c G V y Z m l j a W U g Z W 4 g a G V j d M O h c m V h c y B k Z S B s Y S B B Y 3 R p d m l k Y W Q g V G l w b y B S R U R E K y A g M i w 1 M n 0 m c X V v d D s s J n F 1 b 3 Q 7 U 2 V j d G l v b j E v Z G F 0 Y S 9 B d X R v U m V t b 3 Z l Z E N v b H V t b n M x L n t H Z W 9 s b 2 N h b G l 6 Y W N p w 7 N u I G R v b m R l I H N l I H J l Y W x p e m E g b G E g Q W N 0 a X Z p Z G F k I F R p c G 8 g U k V E R C s g M i B t Z W 5 v c i B h I D E w I G j D q W N 0 Y X J l Y X M s N T N 9 J n F 1 b 3 Q 7 L C Z x d W 9 0 O 1 N l Y 3 R p b 2 4 x L 2 R h d G E v Q X V 0 b 1 J l b W 9 2 Z W R D b 2 x 1 b W 5 z M S 5 7 X 0 d l b 2 x v Y 2 F s a X p h Y 2 n D s 2 4 g Z G 9 u Z G U g c 2 U g c m V h b G l 6 Y S B s Y S B B Y 3 R p d m l k Y W Q g V G l w b y B S R U R E K y A y I G 1 l b m 9 y I G E g M T A g a M O p Y 3 R h c m V h c 1 9 s Y X R p d H V k Z S w 1 N H 0 m c X V v d D s s J n F 1 b 3 Q 7 U 2 V j d G l v b j E v Z G F 0 Y S 9 B d X R v U m V t b 3 Z l Z E N v b H V t b n M x L n t f R 2 V v b G 9 j Y W x p e m F j a c O z b i B k b 2 5 k Z S B z Z S B y Z W F s a X p h I G x h I E F j d G l 2 a W R h Z C B U a X B v I F J F R E Q r I D I g b W V u b 3 I g Y S A x M C B o w 6 l j d G F y Z W F z X 2 x v b m d p d H V k Z S w 1 N X 0 m c X V v d D s s J n F 1 b 3 Q 7 U 2 V j d G l v b j E v Z G F 0 Y S 9 B d X R v U m V t b 3 Z l Z E N v b H V t b n M x L n t f R 2 V v b G 9 j Y W x p e m F j a c O z b i B k b 2 5 k Z S B z Z S B y Z W F s a X p h I G x h I E F j d G l 2 a W R h Z C B U a X B v I F J F R E Q r I D I g b W V u b 3 I g Y S A x M C B o w 6 l j d G F y Z W F z X 2 F s d G l 0 d W R l L D U 2 f S Z x d W 9 0 O y w m c X V v d D t T Z W N 0 a W 9 u M S 9 k Y X R h L 0 F 1 d G 9 S Z W 1 v d m V k Q 2 9 s d W 1 u c z E u e 1 9 H Z W 9 s b 2 N h b G l 6 Y W N p w 7 N u I G R v b m R l I H N l I H J l Y W x p e m E g b G E g Q W N 0 a X Z p Z G F k I F R p c G 8 g U k V E R C s g M i B t Z W 5 v c i B h I D E w I G j D q W N 0 Y X J l Y X N f c H J l Y 2 l z a W 9 u L D U 3 f S Z x d W 9 0 O y w m c X V v d D t T Z W N 0 a W 9 u M S 9 k Y X R h L 0 F 1 d G 9 S Z W 1 v d m V k Q 2 9 s d W 1 u c z E u e 0 l E I F J l Z 2 l z d H J v I E l u a W N p Y X R p d m F z I F J F R E Q r L D U 4 f S Z x d W 9 0 O y w m c X V v d D t T Z W N 0 a W 9 u M S 9 k Y X R h L 0 F 1 d G 9 S Z W 1 v d m V k Q 2 9 s d W 1 u c z E u e 2 l u Z G V 4 M S w 1 O X 0 m c X V v d D s s J n F 1 b 3 Q 7 U 2 V j d G l v b j E v Z G F 0 Y S 9 B d X R v U m V t b 3 Z l Z E N v b H V t b n M x L n t p b m R l e D I s N j B 9 J n F 1 b 3 Q 7 L C Z x d W 9 0 O 1 N l Y 3 R p b 2 4 x L 2 R h d G E v Q X V 0 b 1 J l b W 9 2 Z W R D b 2 x 1 b W 5 z M S 5 7 T m 9 t Y n J l I G R l I G x h I H B l c n N v b m E g K E 9 m a W N p Y W w g Z G U g b G E g R U U p I H F 1 Z S B s b G V u b y B l b C B m b 3 J t d W x h c m l v I C w 2 M X 0 m c X V v d D s s J n F 1 b 3 Q 7 U 2 V j d G l v b j E v Z G F 0 Y S 9 B d X R v U m V t b 3 Z l Z E N v b H V t b n M x L n t Q b 2 l u d C B h b m Q g c 2 h v b 3 Q h I F V z Z S B 0 a G U g Y 2 F t Z X J h I H R v I H R h a 2 U g Y S B w a G 9 0 b y w 2 M n 0 m c X V v d D s s J n F 1 b 3 Q 7 U 2 V j d G l v b j E v Z G F 0 Y S 9 B d X R v U m V t b 3 Z l Z E N v b H V t b n M x L n t Q b 2 l u d C B h b m Q g c 2 h v b 3 Q h I F V z Z S B 0 a G U g Y 2 F t Z X J h I H R v I H R h a 2 U g Y S B w a G 9 0 b 1 9 V U k w s N j N 9 J n F 1 b 3 Q 7 L C Z x d W 9 0 O 1 N l Y 3 R p b 2 4 x L 2 R h d G E v Q X V 0 b 1 J l b W 9 2 Z W R D b 2 x 1 b W 5 z M S 5 7 X 2 l k L D Y 0 f S Z x d W 9 0 O y w m c X V v d D t T Z W N 0 a W 9 u M S 9 k Y X R h L 0 F 1 d G 9 S Z W 1 v d m V k Q 2 9 s d W 1 u c z E u e 1 9 1 d W l k L D Y 1 f S Z x d W 9 0 O y w m c X V v d D t T Z W N 0 a W 9 u M S 9 k Y X R h L 0 F 1 d G 9 S Z W 1 v d m V k Q 2 9 s d W 1 u c z E u e 1 9 z d W J t a X N z a W 9 u X 3 R p b W U s N j Z 9 J n F 1 b 3 Q 7 L C Z x d W 9 0 O 1 N l Y 3 R p b 2 4 x L 2 R h d G E v Q X V 0 b 1 J l b W 9 2 Z W R D b 2 x 1 b W 5 z M S 5 7 X 3 Z h b G l k Y X R p b 2 5 f c 3 R h d H V z L D Y 3 f S Z x d W 9 0 O y w m c X V v d D t T Z W N 0 a W 9 u M S 9 k Y X R h L 0 F 1 d G 9 S Z W 1 v d m V k Q 2 9 s d W 1 u c z E u e 1 9 z d G F 0 d X M s N j h 9 J n F 1 b 3 Q 7 L C Z x d W 9 0 O 1 N l Y 3 R p b 2 4 x L 2 R h d G E v Q X V 0 b 1 J l b W 9 2 Z W R D b 2 x 1 b W 5 z M S 5 7 X 1 9 2 Z X J z a W 9 u X 1 8 s N j l 9 J n F 1 b 3 Q 7 L C Z x d W 9 0 O 1 N l Y 3 R p b 2 4 x L 2 R h d G E v Q X V 0 b 1 J l b W 9 2 Z W R D b 2 x 1 b W 5 z M S 5 7 X 2 l u Z G V 4 L D c w f S Z x d W 9 0 O 1 0 s J n F 1 b 3 Q 7 U m V s Y X R p b 2 5 z a G l w S W 5 m b y Z x d W 9 0 O z p b X X 0 i I C 8 + P C 9 T d G F i b G V F b n R y a W V z P j w v S X R l b T 4 8 S X R l b T 4 8 S X R l b U x v Y 2 F 0 a W 9 u P j x J d G V t V H l w Z T 5 G b 3 J t d W x h P C 9 J d G V t V H l w Z T 4 8 S X R l b V B h d G g + U 2 V j d G l v b j E v Z G F 0 Y S 9 P c m l n Z W 4 8 L 0 l 0 Z W 1 Q Y X R o P j w v S X R l b U x v Y 2 F 0 a W 9 u P j x T d G F i b G V F b n R y a W V z I C 8 + P C 9 J d G V t P j x J d G V t P j x J d G V t T G 9 j Y X R p b 2 4 + P E l 0 Z W 1 U e X B l P k Z v c m 1 1 b G E 8 L 0 l 0 Z W 1 U e X B l P j x J d G V t U G F 0 a D 5 T Z W N 0 a W 9 u M S 9 k Y X R h L 0 V u Y 2 F i Z X p h Z G 9 z J T I w c H J v b W 9 2 a W R v c z w v S X R l b V B h d G g + P C 9 J d G V t T G 9 j Y X R p b 2 4 + P F N 0 Y W J s Z U V u d H J p Z X M g L z 4 8 L 0 l 0 Z W 0 + P E l 0 Z W 0 + P E l 0 Z W 1 M b 2 N h d G l v b j 4 8 S X R l b V R 5 c G U + R m 9 y b X V s Y T w v S X R l b V R 5 c G U + P E l 0 Z W 1 Q Y X R o P l N l Y 3 R p b 2 4 x L 2 R h d G E v V G l w b y U y M G N h b W J p Y W R v P C 9 J d G V t U G F 0 a D 4 8 L 0 l 0 Z W 1 M b 2 N h d G l v b j 4 8 U 3 R h Y m x l R W 5 0 c m l l c y A v P j w v S X R l b T 4 8 S X R l b T 4 8 S X R l b U x v Y 2 F 0 a W 9 u P j x J d G V t V H l w Z T 5 G b 3 J t d W x h P C 9 J d G V t V H l w Z T 4 8 S X R l b V B h d G g + U 2 V j d G l v b j E v Z G F 0 Y S 9 D b 2 x 1 b W 5 h c y U y M H F 1 a X R h Z G F z P C 9 J d G V t U G F 0 a D 4 8 L 0 l 0 Z W 1 M b 2 N h d G l v b j 4 8 U 3 R h Y m x l R W 5 0 c m l l c y A v P j w v S X R l b T 4 8 L 0 l 0 Z W 1 z P j w v T G 9 j Y W x Q Y W N r Y W d l T W V 0 Y W R h d G F G a W x l P h Y A A A B Q S w U G A A A A A A A A A A A A A A A A A A A A A A A A 2 g A A A A E A A A D Q j J 3 f A R X R E Y x 6 A M B P w p f r A Q A A A B R o 3 x b 2 0 s h P o G 1 l w 4 0 t 5 X I A A A A A A g A A A A A A A 2 Y A A M A A A A A Q A A A A l P g u d 9 W x z Q w D s m e Q s v P H w A A A A A A E g A A A o A A A A B A A A A B s s g u l R w i w r T R G R e o A f R Q u U A A A A J u 0 i A v w G r E W 2 q J O M A S j H b / y 3 D L D k g S y 2 g o C r R m o + F W J H Z W 9 i 0 z M J o Y L B w m J U f 4 Q t a B P s m S b A 9 5 C j I f C 9 F a n X Z 6 W 4 Q g Z 6 W b b + a q J v P N c K L P o F A A A A N L H A B P g k m D h G L f x O 3 O 6 i v o 0 f 3 p W < / 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89819F-1DDF-4406-B203-0F494C3F05BE}">
  <ds:schemaRefs>
    <ds:schemaRef ds:uri="http://schemas.microsoft.com/office/2006/metadata/properties"/>
    <ds:schemaRef ds:uri="http://schemas.microsoft.com/office/infopath/2007/PartnerControls"/>
    <ds:schemaRef ds:uri="ee91e265-a997-43bb-b4d2-cd9b2c26b364"/>
  </ds:schemaRefs>
</ds:datastoreItem>
</file>

<file path=customXml/itemProps2.xml><?xml version="1.0" encoding="utf-8"?>
<ds:datastoreItem xmlns:ds="http://schemas.openxmlformats.org/officeDocument/2006/customXml" ds:itemID="{A9019A22-3F81-43DB-A66D-7E210C96C2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91e265-a997-43bb-b4d2-cd9b2c26b364"/>
    <ds:schemaRef ds:uri="fc971a14-b3aa-4145-96b3-ab86705103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A3F481-3D12-45B0-BF12-7A9F8C43EB8E}">
  <ds:schemaRefs>
    <ds:schemaRef ds:uri="http://schemas.microsoft.com/DataMashup"/>
  </ds:schemaRefs>
</ds:datastoreItem>
</file>

<file path=customXml/itemProps4.xml><?xml version="1.0" encoding="utf-8"?>
<ds:datastoreItem xmlns:ds="http://schemas.openxmlformats.org/officeDocument/2006/customXml" ds:itemID="{73D8DB83-FB0F-43B8-B77B-FCF7D858F5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1. Instructivo</vt:lpstr>
      <vt:lpstr>2.RiesgosMitigacion</vt:lpstr>
      <vt:lpstr>Sheet1</vt:lpstr>
      <vt:lpstr>3. Ficha Cumplimiento</vt:lpstr>
      <vt:lpstr>Hoja1</vt:lpstr>
      <vt:lpstr>4. Resultados</vt:lpstr>
      <vt:lpstr>Calificaciones</vt:lpstr>
      <vt:lpstr>TablasReferencia</vt:lpstr>
      <vt:lpstr>Hoja2</vt:lpstr>
      <vt:lpstr>Hoja3</vt:lpstr>
      <vt:lpstr>TablasReferencia!_ftn1</vt:lpstr>
      <vt:lpstr>TablasReferencia!_ftnref1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Juan Grillo</cp:lastModifiedBy>
  <cp:revision/>
  <dcterms:created xsi:type="dcterms:W3CDTF">2021-08-11T21:11:54Z</dcterms:created>
  <dcterms:modified xsi:type="dcterms:W3CDTF">2025-04-30T19:50:54Z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0x010100B2764ECA5A35304681F469F0DB7C11CC</vt:lpwstr>
  </property>
</Properties>
</file>